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macbookair/Documents/InfMac/Documents/Documentos Alejandra NAranjo/DANE 2026/"/>
    </mc:Choice>
  </mc:AlternateContent>
  <xr:revisionPtr revIDLastSave="0" documentId="13_ncr:1_{96C4D77F-A9DD-E14C-956B-E8F90AC26911}" xr6:coauthVersionLast="47" xr6:coauthVersionMax="47" xr10:uidLastSave="{00000000-0000-0000-0000-000000000000}"/>
  <bookViews>
    <workbookView xWindow="160" yWindow="460" windowWidth="28640" windowHeight="15980" activeTab="1" xr2:uid="{CEB5B648-B3F2-4925-85AF-C71B7F177F40}"/>
  </bookViews>
  <sheets>
    <sheet name="Instrucciones" sheetId="20" r:id="rId1"/>
    <sheet name="Calificacion" sheetId="15" r:id="rId2"/>
    <sheet name="Resumen_calificacion" sheetId="19" r:id="rId3"/>
    <sheet name="Interpreta puntaje nivel" sheetId="21" state="hidden" r:id="rId4"/>
    <sheet name="Lista_identificadores" sheetId="16" state="hidden" r:id="rId5"/>
    <sheet name="Calculos" sheetId="17" state="hidden" r:id="rId6"/>
    <sheet name="Explicación modelo califica" sheetId="1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9" i="15" l="1"/>
  <c r="C39" i="15"/>
  <c r="C38" i="15"/>
  <c r="C37" i="15"/>
  <c r="C36" i="15"/>
  <c r="C35" i="15"/>
  <c r="F54" i="15"/>
  <c r="F53" i="15"/>
  <c r="F52" i="15"/>
  <c r="F51" i="15"/>
  <c r="F50" i="15"/>
  <c r="F49" i="15"/>
  <c r="F48" i="15"/>
  <c r="F47" i="15"/>
  <c r="F46" i="15"/>
  <c r="F45" i="15"/>
  <c r="F44" i="15"/>
  <c r="F43" i="15"/>
  <c r="F42" i="15"/>
  <c r="F41" i="15"/>
  <c r="F40" i="15"/>
  <c r="F39" i="15"/>
  <c r="F38" i="15"/>
  <c r="F37" i="15"/>
  <c r="F36" i="15"/>
  <c r="F35" i="15"/>
  <c r="E54" i="15"/>
  <c r="E53" i="15"/>
  <c r="E52" i="15"/>
  <c r="E51" i="15"/>
  <c r="E50" i="15"/>
  <c r="E48" i="15"/>
  <c r="E47" i="15"/>
  <c r="E46" i="15"/>
  <c r="E45" i="15"/>
  <c r="E44" i="15"/>
  <c r="E43" i="15"/>
  <c r="E42" i="15"/>
  <c r="E41" i="15"/>
  <c r="E40" i="15"/>
  <c r="E39" i="15"/>
  <c r="E38" i="15"/>
  <c r="E37" i="15"/>
  <c r="E36" i="15"/>
  <c r="E35" i="15"/>
  <c r="D54" i="15"/>
  <c r="D53" i="15"/>
  <c r="D52" i="15"/>
  <c r="D51" i="15"/>
  <c r="D50" i="15"/>
  <c r="D49" i="15"/>
  <c r="D48" i="15"/>
  <c r="D47" i="15"/>
  <c r="D46" i="15"/>
  <c r="D45" i="15"/>
  <c r="D44" i="15"/>
  <c r="D43" i="15"/>
  <c r="D42" i="15"/>
  <c r="D41" i="15"/>
  <c r="D40" i="15"/>
  <c r="D39" i="15"/>
  <c r="D38" i="15"/>
  <c r="D37" i="15"/>
  <c r="D36" i="15"/>
  <c r="D35" i="15"/>
  <c r="D34" i="15"/>
  <c r="C54" i="15"/>
  <c r="C53" i="15"/>
  <c r="C52" i="15"/>
  <c r="C51" i="15"/>
  <c r="C50" i="15"/>
  <c r="C49" i="15"/>
  <c r="C48" i="15"/>
  <c r="C47" i="15"/>
  <c r="C46" i="15"/>
  <c r="C45" i="15"/>
  <c r="C44" i="15"/>
  <c r="C43" i="15"/>
  <c r="C42" i="15"/>
  <c r="C41" i="15"/>
  <c r="C40" i="15"/>
  <c r="F34" i="15"/>
  <c r="E34" i="15"/>
  <c r="C34" i="15"/>
  <c r="G40" i="15" l="1"/>
  <c r="G46" i="15"/>
  <c r="G54" i="15"/>
  <c r="G53" i="15"/>
  <c r="G52" i="15"/>
  <c r="G50" i="15"/>
  <c r="G49" i="15"/>
  <c r="G48" i="15"/>
  <c r="G47" i="15"/>
  <c r="G44" i="15"/>
  <c r="G43" i="15"/>
  <c r="G42" i="15"/>
  <c r="G41" i="15"/>
  <c r="G45" i="15"/>
  <c r="G36" i="15"/>
  <c r="G39" i="15"/>
  <c r="G38" i="15"/>
  <c r="G37" i="15"/>
  <c r="G35" i="15"/>
  <c r="G51" i="15"/>
  <c r="G34" i="15"/>
  <c r="O24" i="17" l="1"/>
  <c r="O17" i="17"/>
  <c r="O12" i="17"/>
  <c r="O6" i="17"/>
  <c r="F26" i="17"/>
  <c r="F25" i="17"/>
  <c r="F24" i="17"/>
  <c r="F23" i="17"/>
  <c r="F22" i="17"/>
  <c r="F21" i="17"/>
  <c r="F20" i="17"/>
  <c r="F19" i="17"/>
  <c r="F18" i="17"/>
  <c r="F17" i="17"/>
  <c r="F16" i="17"/>
  <c r="F15" i="17"/>
  <c r="F14" i="17"/>
  <c r="F13" i="17"/>
  <c r="F12" i="17"/>
  <c r="F11" i="17"/>
  <c r="F10" i="17"/>
  <c r="F9" i="17"/>
  <c r="F8" i="17"/>
  <c r="F7" i="17"/>
  <c r="F6" i="17"/>
  <c r="E26" i="17"/>
  <c r="E25" i="17"/>
  <c r="E24" i="17"/>
  <c r="E23" i="17"/>
  <c r="E22" i="17"/>
  <c r="E21" i="17"/>
  <c r="E20" i="17"/>
  <c r="E19" i="17"/>
  <c r="E18" i="17"/>
  <c r="E17" i="17"/>
  <c r="E16" i="17"/>
  <c r="E15" i="17"/>
  <c r="E14" i="17"/>
  <c r="E13" i="17"/>
  <c r="E12" i="17"/>
  <c r="E11" i="17"/>
  <c r="E10" i="17"/>
  <c r="E9" i="17"/>
  <c r="E8" i="17"/>
  <c r="E7" i="17"/>
  <c r="E6" i="17"/>
  <c r="D26" i="17"/>
  <c r="D25" i="17"/>
  <c r="D24" i="17"/>
  <c r="D23" i="17"/>
  <c r="D22" i="17"/>
  <c r="D21" i="17"/>
  <c r="D20" i="17"/>
  <c r="D19" i="17"/>
  <c r="D18" i="17"/>
  <c r="D17" i="17"/>
  <c r="D16" i="17"/>
  <c r="D15" i="17"/>
  <c r="D14" i="17"/>
  <c r="D13" i="17"/>
  <c r="D12" i="17"/>
  <c r="D11" i="17"/>
  <c r="D10" i="17"/>
  <c r="D9" i="17"/>
  <c r="D8" i="17"/>
  <c r="D7" i="17"/>
  <c r="D6" i="17"/>
  <c r="C26" i="17"/>
  <c r="C25" i="17"/>
  <c r="C24" i="17"/>
  <c r="C23" i="17"/>
  <c r="C22" i="17"/>
  <c r="C21" i="17"/>
  <c r="C20" i="17"/>
  <c r="C19" i="17"/>
  <c r="C18" i="17"/>
  <c r="C17" i="17"/>
  <c r="C16" i="17"/>
  <c r="C15" i="17"/>
  <c r="C14" i="17"/>
  <c r="C13" i="17"/>
  <c r="C12" i="17"/>
  <c r="C11" i="17"/>
  <c r="C10" i="17"/>
  <c r="C9" i="17"/>
  <c r="C8" i="17"/>
  <c r="C7" i="17"/>
  <c r="C6" i="17"/>
  <c r="K12" i="17" l="1"/>
  <c r="J17" i="17"/>
  <c r="J12" i="17"/>
  <c r="I12" i="17"/>
  <c r="H12" i="17"/>
  <c r="I24" i="17"/>
  <c r="J6" i="17"/>
  <c r="G17" i="17"/>
  <c r="M17" i="17"/>
  <c r="H24" i="17"/>
  <c r="G24" i="17"/>
  <c r="L17" i="17"/>
  <c r="K17" i="17"/>
  <c r="I17" i="17"/>
  <c r="H17" i="17"/>
  <c r="G12" i="17"/>
  <c r="L6" i="17"/>
  <c r="K6" i="17"/>
  <c r="I6" i="17"/>
  <c r="H6" i="17"/>
  <c r="G6" i="17"/>
  <c r="N24" i="17" l="1"/>
  <c r="P24" i="17" s="1"/>
  <c r="Q24" i="17" s="1"/>
  <c r="R24" i="17" s="1"/>
  <c r="E9" i="19" s="1"/>
  <c r="N12" i="17"/>
  <c r="P12" i="17" s="1"/>
  <c r="Q12" i="17" s="1"/>
  <c r="R12" i="17" s="1"/>
  <c r="E7" i="19" s="1"/>
  <c r="N6" i="17"/>
  <c r="P6" i="17" s="1"/>
  <c r="Q6" i="17" s="1"/>
  <c r="R6" i="17" s="1"/>
  <c r="E6" i="19" s="1"/>
  <c r="N17" i="17"/>
  <c r="P17" i="17" s="1"/>
  <c r="Q17" i="17" s="1"/>
  <c r="D8" i="19" s="1"/>
  <c r="D9" i="19" l="1"/>
  <c r="F9" i="19" s="1"/>
  <c r="R17" i="17"/>
  <c r="E8" i="19" s="1"/>
  <c r="D7" i="19"/>
  <c r="F7" i="19" s="1"/>
  <c r="Q28" i="17"/>
  <c r="R28" i="17" s="1"/>
  <c r="E10" i="19" s="1"/>
  <c r="B13" i="19" s="1"/>
  <c r="D6" i="19"/>
  <c r="F6" i="19" s="1"/>
  <c r="F8" i="19"/>
  <c r="D10" i="19" l="1"/>
</calcChain>
</file>

<file path=xl/sharedStrings.xml><?xml version="1.0" encoding="utf-8"?>
<sst xmlns="http://schemas.openxmlformats.org/spreadsheetml/2006/main" count="520" uniqueCount="296">
  <si>
    <t>DATOS DE LA ORGANIZACIÓN O CIUDADANO(A) QUE DILIGENCIA EL INSTRUMENTO</t>
  </si>
  <si>
    <t>Nombre</t>
  </si>
  <si>
    <t>Nombre de la organización</t>
  </si>
  <si>
    <t>Tipo de organización</t>
  </si>
  <si>
    <t>Alcance de las actividades de la organización</t>
  </si>
  <si>
    <t>Correo electrónico</t>
  </si>
  <si>
    <t xml:space="preserve">Teléfono o celular de contacto </t>
  </si>
  <si>
    <t>OBJETIVO DEL INSTRUMENTO DE AUTOEVALUACIÓN</t>
  </si>
  <si>
    <t xml:space="preserve">El modelo de madurez para  datos ciudadanos permite comprender el estado actual de las capacidades de las organizaciones o ciudadanos en la gestión de los datos ciudadanos y planificar una evolución sistemática hacia estados más avanzados, a través de evaluación y de procesos de mejora continua. Con esta estructura se reconoce la diversidad de iniciativas y contextos de datos ciudadanos existentes, a su vez, establece opciones para el fortalecimiento de su gestión. </t>
  </si>
  <si>
    <t>ESTRUCTURA DEL INSTRUMENTO</t>
  </si>
  <si>
    <t>El modelo se estructura en cuatro niveles progresivos (Inicial, Básico, Intermedio y Avanzado) que representan evolución en las capacidades y conocimientos en la gestión de los datos y dichos niveles son acumulativos que incorporan lo alcanzado en el nivel anterior. El modelo en cada nivel evalúa cuatro dimensiones: Planeación de la iniciativa, Gobernanza y participación, Metodología y Uso e incidencia. Cada nivel tiene atributos definidos para determinar si se ha alcanzado dicho nivel mediante autodiagnósticos en las dimensiones mencionadas.</t>
  </si>
  <si>
    <t>INSTRUCCIONES DE DILIGENCIAMIENTO</t>
  </si>
  <si>
    <r>
      <rPr>
        <sz val="11"/>
        <color rgb="FF000000"/>
        <rFont val="Segoe UI"/>
      </rPr>
      <t xml:space="preserve">En la hoja denominada "Calificacion" debe seleccionar </t>
    </r>
    <r>
      <rPr>
        <b/>
        <sz val="11"/>
        <color rgb="FF000000"/>
        <rFont val="Segoe UI"/>
      </rPr>
      <t>un solo nivel de madurez por tema</t>
    </r>
    <r>
      <rPr>
        <sz val="11"/>
        <color rgb="FF000000"/>
        <rFont val="Segoe UI"/>
      </rPr>
      <t>.  Son 21 temas que comprenden los criterios que se deben cumplir para las 4 dimensiones.  En la parte inferior encontrará una verificación de si se han diligenciado todos los campos requeridos.</t>
    </r>
  </si>
  <si>
    <t>Dimensiones /Niveles</t>
  </si>
  <si>
    <t xml:space="preserve">Definición dimensión </t>
  </si>
  <si>
    <t>Tema</t>
  </si>
  <si>
    <t>Criterio de evaluación</t>
  </si>
  <si>
    <t>Seleccionar Nivel 1</t>
  </si>
  <si>
    <t>Seleccionar Nivel 2</t>
  </si>
  <si>
    <t>Seleccionar Nivel 3</t>
  </si>
  <si>
    <t>Planeación de la iniciativa</t>
  </si>
  <si>
    <t xml:space="preserve">
Esta dimensión se enfoca en identificar el problema o la necesidad que se busca resolver y está directamente relacionado con la misión, los objetivos o los intereses de la ciudadanía.
La dimensión incluye:
- Verificar la relación entre el problema o necesidad y la posible solución.
- Identificar las personas o grupos interesados.
- Estimar los recursos necesarios (dinero, equipos, conocimiento técnico, entre otros).
- Elaborar un plan de acción para atender la necesidad o el problema
Además, es importante diseñar y poner en marcha estrategias de capacitación que permitan a las personas aprender a producir y usar datos de forma adecuada.</t>
  </si>
  <si>
    <t>Necesidad y propósito misional</t>
  </si>
  <si>
    <t>P.0.1 El problema o la necesidad de datos identificada requiere relacionarse  y confirmarse con los intereses de la organización o de la ciudadania</t>
  </si>
  <si>
    <t>P01</t>
  </si>
  <si>
    <t>P.1.1 El problema o necesidad de datos está relacionada con los objetivos de la organización o de la ciudadanía, y se ha confirmado de manera interna, pero no incluye estrategias nacionales, territoriales o sectoriales.</t>
  </si>
  <si>
    <t>P.2.1 El problema o la necesidad de datos se relaciona con los objetivos de la organización o de la ciudadanía, se ha confirmado de manera interna, e incluye referencias a estrategias nacionales, territoriales o sectoriales.</t>
  </si>
  <si>
    <t>P.3.1 El problema o la necesidad de datos está completamente alineada con los objetivos de la organización o de la ciudadanía, se ha confirmado de forma colaborativa y se conecta directamente con políticas o estrategias internacionales, nacionales, territoriales o sectoriales.</t>
  </si>
  <si>
    <t>Apuestas nacionales, territoriales o sectoriales</t>
  </si>
  <si>
    <t>P.0.2 La organización o la ciudadanía conoce la existencia de planes, programas, agendas, proyectos u objetivos comunitarios, territoriales, nacionales o internacionales a los cuales pueda alinearse la iniciativa de datos, pero no los tiene en cuenta para la iniciativa.</t>
  </si>
  <si>
    <t>P.1.2 Se cuenta con al menos un plan, programa, agenda, proyecto u objetivos comunitarios, territoriales, nacionales o internacionales que se  vincunla con la iniciativa de datos ciudadanos, pero no se ha analizado ni relacionado con esta iniciativa.</t>
  </si>
  <si>
    <t>P12</t>
  </si>
  <si>
    <t>P.2.2. Se identifican e integran los planes, programas, agendas, proyectos u objetivos comunitarios, territoriales, nacionales o internacionales, alineados al contexto y relación directa con los objetivos de la iniciativa y se han hecho los primeros contactos para trabajar en equipo y coordinar acciones.</t>
  </si>
  <si>
    <t>P.3.2. La conexión con los planes, programas, agendas, proyectos u objetivos comunitarios, territoriales, nacionales o internacionales se hace formalmente a través de acuerdos o alianzas.</t>
  </si>
  <si>
    <t>Alianzas y actores clave</t>
  </si>
  <si>
    <t>P.0.3 Las personas, instituciones o grupos de interes que participan en la iniciativa  de datos, no se encuentran identificadas y se desconoce el papel que cumple cada uno</t>
  </si>
  <si>
    <t>P.1.3. Se han reconocido algunas personas, instituciones o grupos importantes mediante una primera revisión, pero todavía no se sabe cuál es su papel ni cómo se relacionan dentro de la iniciativa de datos.</t>
  </si>
  <si>
    <t>P.2.3 Se ha identificado algunas personas, instituciones o grupos importantes con funciones específicas, y ya se ha comenzado a trabajar o establecer contacto y colaboración con algunos de ellos, a través de comités, reuniones, mesas, acuerdos, etc.</t>
  </si>
  <si>
    <t xml:space="preserve">P.3.3 Se ha creado un mapa o red de personas, instituciones o grupos importantes, existen alianzas o acuerdos en las que cada uno tiene un rol definido, se cuenta con compromisos formales y participación en espacios de decisión y gobernanza conjunta dentro de la iniciativa de datos. </t>
  </si>
  <si>
    <t>Recursos necesarios</t>
  </si>
  <si>
    <t>P.0.4 La identificación y el manejo de los recursos necesarios, como dinero, equipos, conocimiento técnico o personal, para desarrollar la iniciativa de datos no se ha realizado.</t>
  </si>
  <si>
    <t xml:space="preserve">P.1.4. Se identificaron los recursos necesarios y se revisaron de forma general las posibles fuentes, pero aún no hay un plan para manejarlos u obtenerlos. </t>
  </si>
  <si>
    <t>P.2.4. Se tiene un plan de recursos que incluye opciones de financiación, apoyo o cooperación y se han conseguido algunos recursos iniciales.</t>
  </si>
  <si>
    <t>P.3.4 Se tienen los recursos y las fuentes de financiación, se manejan y planean anticipadamente, se hace seguimiento y ajustes según lo aprendido.</t>
  </si>
  <si>
    <t>Generación de capacidades</t>
  </si>
  <si>
    <t xml:space="preserve">P.0.5 Se desconocen y falta implementar las acciones de formación, como entrenamientos, capacitaciones, mentorías o asesorías, dirigidas a las personas o grupos que participan en la iniciativa de datos </t>
  </si>
  <si>
    <t>P.1.5 Se conocen algunas acciones para enseñar o compartir conocimiento, pero todavía no se ha pensado cómo dirigirlas o hacerlas llegar a las personas o grupos que participan en la iniciativa de datos.</t>
  </si>
  <si>
    <t xml:space="preserve"> P.2.5 Se hacen algunas acciones para enseñar o compartir conocimientos, pero son puntuales o independientes y no forman parte de un plan completo.</t>
  </si>
  <si>
    <t xml:space="preserve">P.3.5 Cuenta con un plan de formación continuo y organizado que ayuda a desarrollar las habilidades necesarias para manejar los datos ciudadanos, con procesos de aprendizaje constante y apoyo para compartir ese conocimiento con nuevas personas o grupos. </t>
  </si>
  <si>
    <t>Plan de acción</t>
  </si>
  <si>
    <t>P.0.6. Falta crear un plan de acción para recoger los datos necesarios, con el objetivo de solucionar la necesidad o el problema identificado.</t>
  </si>
  <si>
    <t>P.1.6 Hay un borrador de plan de acción que incluye la recolección de datos, pero aún no tiene detalles sobre cómo ni cuándo hacerla.</t>
  </si>
  <si>
    <t>P.2.6. Se cuenta con un plan de acción aprobado de forma participativa por todos los involucrados, que incluye la recolección de datos ciudadanos como parte principal, con fechas, responsables y resultados esperados</t>
  </si>
  <si>
    <t>P.3.6 El plan de acción que incluye la recolección de datos ciudadanos está en marcha, se hace seguimiento constante y cuenta con herramientas para revisar y ajustar su avance según los cambios que se presenten.</t>
  </si>
  <si>
    <t>Gobernanza y participación</t>
  </si>
  <si>
    <t>Esta dimensión consiste en crear formas claras y duraderas de trabajar con la comunidad, fortalecer la participación ciudadana y conectarse con diferentes actores del ecosistema de datos, como organizaciones, universidades y entidades públicas, entre otros. Incluye:
Definir principios éticos para la toma de decisiones en grupo.
Manejar los datos personales de manera responsable.
Garantizar el buen uso de los datos que se generan.
Construir alianzas que ayuden a ampliar el alcance e impacto de las iniciativas.</t>
  </si>
  <si>
    <t>Identificación de la comunidad participante</t>
  </si>
  <si>
    <t>G.0.1. La identificación formal de las personas o grupos que participan en la iniciativa de datos no se ha hecho.</t>
  </si>
  <si>
    <t>G.1.1. Se ha identificado a las personas o grupos participantes usando registros, bases de datos o convocatorias. La comunidad esta informada sobre el proceso, pero todavía no participa en las decisiones ni en el diseño de la iniciativa.</t>
  </si>
  <si>
    <t>G.2.1. Se invita a las personas o grupos a participar  en algunos momentos del proceso, usando formas de comunicación adecuadas, que respetan sus diferencias culturales, lenguas o constumbres. Sin embargo, los aportes de esa participación no siempre se tienen en cuenta en las decisiones.</t>
  </si>
  <si>
    <t xml:space="preserve">G.3.1. Las personas o grupos participan de forma activa en todo el proceso de la iniciativa, con representantes o voceros reconocidos, y sus ideas se incluyen en las decisiones. </t>
  </si>
  <si>
    <t>Inclusión de enfoques de garantía de derechos</t>
  </si>
  <si>
    <t xml:space="preserve">G.0.2 Es necesario identificar los enfoques de derechos (como genero, etnia, edad, procedencia, discapacidad, entre otros enfoques) para que los datos ciudadanos sean inclusivos. </t>
  </si>
  <si>
    <t xml:space="preserve">G.1.2 Se reconocen los enfoques para garantizar derechos relacionados a la iniciativa de datos, pero todavía no se usan de manera constante ni se analizan en detalle. </t>
  </si>
  <si>
    <t xml:space="preserve">G.2.2 Los enfoques de derechos se aplican de manera adaptada en actividades específicas de la iniciativa, siguiendo lineamientos o acciones especiales para los diferentes grupos poblacionales clave. </t>
  </si>
  <si>
    <t xml:space="preserve">G.3.2 Los enfoques de garantía de derechos se aplican en todo el proceso de la iniciativa de datos, con seguimiento constante para asegurar su cumplimiento y revisar los efectos en diferentes grupos poblacionales clave. </t>
  </si>
  <si>
    <t>Tratamiento de datos y consentimientos aplicables</t>
  </si>
  <si>
    <t>G.0.3  Es necesario definir las normas o acuerdos que expliquen cómo se usarán los datos personales de los ciudadanos que participen en la iniciativa de datos.</t>
  </si>
  <si>
    <t>G.1.3 Se les explica a los participantes de qué trata el proceso y cómo se realizará el manejo de sus datos, pero todavía no hay un mecanismo formal para esta gestión.</t>
  </si>
  <si>
    <t>G.2.3 Se pide autorización para usar los datos personales de los ciudadanos participantes mediante formatos con lenguaje sencillo y adecuado al contexto.</t>
  </si>
  <si>
    <t>G.3.3 La autorización y el manejo de los datos personales forma parte de todo el proceso que desarrolla la iniciativa de datos y se realiza siguiendo las leyes y normas colombianas vigentes</t>
  </si>
  <si>
    <t>Principios eticos</t>
  </si>
  <si>
    <t>G.0.4 Se usan algunas ideas éticas generales, pero todavía está pendiente conocer y aplicar principios que aseguren la gestión y el uso ético de los datos.</t>
  </si>
  <si>
    <t>G.1.4 Se mencionan principios éticos en documentos o presentaciones, pero todavía no se usan al tomar decisiones ni en las acciones del día a día.</t>
  </si>
  <si>
    <t xml:space="preserve">G.2.4 Se han adoptado principios éticos claros, con guías o protocolos internos, y se revisan durante las actividades del proceso de gestión de datos. </t>
  </si>
  <si>
    <t>G.3.4 Los principios éticos están establecidos en la iniciativa de datos y se aplican con mecanismos de seguimiento, autorregulación y resolución de problemas éticos a través de comités o espacios de discusión.</t>
  </si>
  <si>
    <t>Mecanismos para la participación ciudadana</t>
  </si>
  <si>
    <t>G.0.5 Es necesario definir mecanismos, como políticas internas o procedimientos, que permitan la participación ciudadana de manera transparente e inclusiva, incluyendo reglas especiales para grupos étnicos cuando sea necesario.</t>
  </si>
  <si>
    <t>G.1.5 Se han utilizado mecanismos para incentivar la participación, pero sin políticas o procedimientos definidos ni enfoque de inclusión.</t>
  </si>
  <si>
    <t>G.2.5 Hay mecanismos y procedimientos básicos para la participación, con acciones que buscan incluir a diferentes grupos y dar seguimiento a las decisiones.</t>
  </si>
  <si>
    <t>G.3.5 La participación ciudadana se fomenta y apoya en normas internas, protocolos y prácticas que promueven transparencia, equidad y responsabilidad compartida. También incluye políticas para la participación de comunidades y grupos étnicos cuando aplica.</t>
  </si>
  <si>
    <t>Metodología</t>
  </si>
  <si>
    <t>Esta dimensión reúne las actividades técnicas y prácticas para recoger, procesar y analizar los datos, con el objetivo de asegurar que la información sea de buena calidad. Incluye:
- Usar protocolos y herramientas adecuadas, adaptadas al contexto, para obtener, procesar, analizar y almacenar los datos.
- Diseñar estrategias para compartir los resultados con la ciudadanía de manera clara y accesible.</t>
  </si>
  <si>
    <t>Equipo de trabajo</t>
  </si>
  <si>
    <t xml:space="preserve">M.0.1 Es necesario formar un equipo para llevar a cabo la iniciativa de datos ciudadanos. </t>
  </si>
  <si>
    <t>M.1.1 Hay un equipo de trabajo, con personas que realizan tareas ocasionales, sin formación especializada ni una estructura.</t>
  </si>
  <si>
    <t>M.2.1 Se ha formado un equipo de trabajo con responsabilidades, capacitación y tareas divididas según las habilidades de cada persona.</t>
  </si>
  <si>
    <t>M.3.1 El equipo de trabajo incluye personas de diferentes áreas, tiene experiencia en gestión de datos ciudadanos y participa en actividades de mejora continua, redes o grupos de aprendizaje.</t>
  </si>
  <si>
    <t>Diseño y construcción metodológica</t>
  </si>
  <si>
    <t>M.0.2 Falta elaborar un diseño de las actividades que se van a realizar en la iniciativa de datos. También falta definir herramientas tecnológicas e instrumentos para la recolección de datos. Se han identificado preguntas, pero son abiertas y aún no se han validado. Además, falta definir las variables, los procesos de trabajo, los responsables y los protocolos aplicables.</t>
  </si>
  <si>
    <t>M.1.2 Se están empezando a diseñar y construir algunos elementos para la iniciativa. Se utiliza tecnología o herramientas básicas, como procesadores de texto (word) y hojas de cálculo (excel), para manejar los datos.Se tiene un borrador del instrumento de recolección con preguntas cerradas y algunas variables, pero falta validarlo y crear protocolos según el origen de los datos. Se hacen pruebas iniciales y se identifican responsables, pero sin una estructura definida.</t>
  </si>
  <si>
    <t xml:space="preserve">M.2.2 La mayoría de las actividades están diseñadas y construidas. Se usan herramientas tecnológicas más avanzadas, como plataformas especializadas, bases de datos o software libre, para organizar y guardar los datos. Se prueban los instrumentos de recolección de forma documentada, se definen variables claras y se mejoran con la retroalimentación. Se tienen protocolos para compartir información de fuentes externas. Se registran y documentan los procesos y se mejora la coordinación entre los grupos participantes. </t>
  </si>
  <si>
    <t>M.3.2 Se tiene un diseño metodológico claro que incluye todas las actividades de la iniciativa, y todas las herramientas e instrumentos están listos. Las herramientas tecnológicas son seguras y eficientes para el manejo de datos. El instrumento de recolección y sus herramientas se han ajustado tras las pruebas. También se cuentan con protocolos, responsables,  manuales, formatos y esquemas para cuidar y proteger los datos.</t>
  </si>
  <si>
    <t>Captura y procesamiento de datos y análisis de resultados</t>
  </si>
  <si>
    <t>M.0.3 Falta iniciar la captura, el procesamiento de datos y el análisis de resultados.</t>
  </si>
  <si>
    <t xml:space="preserve">M.1.3 Se han recolectado algunos datos, pero todavía no se revisan ni se verifica que sean coherentes. Tampoco se aplican estándares ni se registran las actividades. </t>
  </si>
  <si>
    <t>M.2.3 Se capturan, procesan y analizan los datos de manera constante, planificada y continua, aunque las metodologías usadas no siempre tienen respaldo. Se aplican algunos estándares y se registran algunas actividades.</t>
  </si>
  <si>
    <t>M.3.3 La captura, el procesamiento y el análisis de datos se hace de manera continua, con participación de la comunidad y adaptada al contexto local, usando métodos probados en el territorio que cumplen con estándares nacionales e internacionales. Se registran todas las actividades realizadas.</t>
  </si>
  <si>
    <t>Protección de datos</t>
  </si>
  <si>
    <t xml:space="preserve">M.0.4 Se tiene interes por reconocer la importancia de proteger los datos y que normatividad aplicar. </t>
  </si>
  <si>
    <t>M.1.4 Se reconoce la importancia de proteger los datos, pero aún no se cuenta con un plan, protocolo o prácticas para cuidarlos o resguardarlos.</t>
  </si>
  <si>
    <t>M.2.4 Hay un protocolo para cuidar y proteger la información, que indica los roles, las medidas de seguridad y cuánto tiempo se debe conservar la información.</t>
  </si>
  <si>
    <t>M.3.4 El protocolo para cuidar y proteger la información incluye aspectos técnicos, legales y éticos, y sigue las normas colombianas y del mundo.</t>
  </si>
  <si>
    <t>Generación de materiales o productos</t>
  </si>
  <si>
    <t>M.0.5 Falta crear materiales o productos que todos puedan entender y usar, incluyendo a personas sin acceso a tecnología o que hablan otros idiomas o lenguas.</t>
  </si>
  <si>
    <t>M.1.5 Se han hecho algunos materiales o productos, como informes o infografías, pero todavía no se adaptan para personas con discapacidad ni para distintas culturas, idiomas o lenguas. Se comparten de manera general sin diferenciar ni personalizar según las personas</t>
  </si>
  <si>
    <t>M.2.5 Los materiales o productos se crean pensando en las características de cada grupo, usando formatos fáciles de entender, de lectura simple, con imágenes, y se emplean otros idiomas o lenguas cuando aplica. Se confirma con la comunidad que sean comprensibles y útiles.</t>
  </si>
  <si>
    <t xml:space="preserve">M.3.5 Se hacen materiales o productos adaptados para cada grupo y se revisa con ellos verificando que los entiendan, se ajusten a su cultura y sean accesibles. Se mide la participación y el impacto para mejorarlos continuamente. </t>
  </si>
  <si>
    <t>Estrategia o plan de comunicaciones</t>
  </si>
  <si>
    <t>M.0.6 Falta crear una estrategia o plan de comunicaciones y definir los canales para compartir los datos con las personas o los grupos</t>
  </si>
  <si>
    <t>M.1.6 Se ha compartido información con algunas personas o grupos especificos, pero todavía no hay una estrategia ni canales definidos; solo se cuenta con un borrador del plan de comunicación.</t>
  </si>
  <si>
    <t xml:space="preserve">M.2.6 Se tiene una estrategia o plan de comunicación con objetivos y canales definidos. Se adaptan los mensajes para distintos públicos, usando herramientas visuales, de forma presencial o virtual. </t>
  </si>
  <si>
    <t>M.3.6 La difusión y el uso de los datos se hace con una estrategia o plan de comunicación permanente, usando varios canales. Es accesible para todos y permite que las diferentes personas, grupos y territorios conozcan y usen los datos.</t>
  </si>
  <si>
    <t>Documentación de productos, resultados y lecciones aprendidas</t>
  </si>
  <si>
    <t>M.0.7 Se debe registrar y hacer seguimiento a los productos generados, los resultados obtenidos y las lecciones aprendidas del proceso.</t>
  </si>
  <si>
    <t>M.1.7 Se registran productos, resultados y lecciones de manera separada usando informes o archivos, pero todavía no se organizan ni se usan para apoyar decisiones futuras.</t>
  </si>
  <si>
    <t>M.2.7 Se hace revisión constante de los productos, resultados y lecciones aprendidas; se organiza y documenta lo que funcionó bien y se comparten los aprendizajes con otros proyectos o procesos similares.</t>
  </si>
  <si>
    <t>M.3.7 Se registran y revisan los productos, resultados y lecciones aprendidas; se crean modelos que otros puedan usar y se hace conexión con redes o plataformas de conocimiento.</t>
  </si>
  <si>
    <t>Uso e incidencia</t>
  </si>
  <si>
    <t xml:space="preserve">Esta dimensión se refiere a la manera en la que la comunidad usa y se beneficia de los datos para generar cambios sociales o incidir en decisiones y políticas públicas. 
Incluye hacer seguimiento a los usos, cambios y transformaciones que resultan del conocimiento generado. </t>
  </si>
  <si>
    <t xml:space="preserve">Incentivos o beneficios </t>
  </si>
  <si>
    <t>D.0.1 Es necesario definir y promocionar los incentivos o beneficios del uso de los datos para las personas o grupos en los territorios.</t>
  </si>
  <si>
    <t xml:space="preserve">D.1.1 Se han identificado informalmente algunos incentivos o beneficios que motiven a las personas o grupos, pero está pendiente definir formas para promover el uso de datos. </t>
  </si>
  <si>
    <t>D.2.1 Se han definido algunos incentivos o beneficios para las personas y los grupos por usar datos, como visibilidad, decisiones informadas y recibir los resultados del proceso.</t>
  </si>
  <si>
    <t>D.3.1 Los incentivos y beneficios por el uso de datos están integrados en el diseño y la evaluación del proceso, generando reconocimiento, empoderamiento y beneficios concretos y sostenibles por el uso de los datos.</t>
  </si>
  <si>
    <t>Promoción o fomento del uso de los datos</t>
  </si>
  <si>
    <t>D.0.2 Es necesario fomentar el uso de los datos producidos y promover su conexión con agendas o decisiones locales, si corresponde.</t>
  </si>
  <si>
    <t xml:space="preserve">D.1.2 Se impulsa el uso de los datos para que se incluyan en agendas o decisiones locales específicas. </t>
  </si>
  <si>
    <t>D.2.2 Se promueve activamente  el uso de los datos en agendas o decisiones locales, en diagnósticos participativos y en propuestas ante autoridades o actores externos.</t>
  </si>
  <si>
    <t>D.3.2 Los datos producidos influyen en decisiones públicas, acciones comunitarias o políticas locales y/o sectoriales.</t>
  </si>
  <si>
    <t>Cambios en el entorno</t>
  </si>
  <si>
    <t xml:space="preserve">D.0.3 Falta identificar y anticipar los cambios importantes en el entorno que puede generar la iniciativa de datos. </t>
  </si>
  <si>
    <t>D.1.3 Se reconoce la intención de generar impacto con los datos, pero todavia no hay evidencia concreta de cambios logrados con el proceso.</t>
  </si>
  <si>
    <t>D.2.3 Se identifican y registran cambios observables  como acciones, decisiones, percepciones, etc, causados por el uso de los datos, mediante métodos cualitativos o cuantitativos.</t>
  </si>
  <si>
    <t>D.3.3 Se demuestra el impacto en el entorno de los datos generados a través de análisis, estudios de caso, evaluaciones participativas o comparaciones antes y después.</t>
  </si>
  <si>
    <t>VERIFICACIÓN DE DILIGENCIAMIENTO</t>
  </si>
  <si>
    <t>TABLA DE VERIFICACIÓN DE DILIGENCIAMIENTO - NIVEL DE MADUREZ</t>
  </si>
  <si>
    <t xml:space="preserve">Estado </t>
  </si>
  <si>
    <t>Nivel 1</t>
  </si>
  <si>
    <t>Nivel 2</t>
  </si>
  <si>
    <t>Nivel 3</t>
  </si>
  <si>
    <t>Nivel 4</t>
  </si>
  <si>
    <t>Enfoques de garantía de derechos</t>
  </si>
  <si>
    <t>Generación de productos</t>
  </si>
  <si>
    <t>Documentación de los productos</t>
  </si>
  <si>
    <t>Incentivos comunitarios y territoriales</t>
  </si>
  <si>
    <t>Uso de los datos</t>
  </si>
  <si>
    <t>Resumen de la calificación general y por dimensión</t>
  </si>
  <si>
    <t>Peso por dimensión</t>
  </si>
  <si>
    <t>Dimensión</t>
  </si>
  <si>
    <t>Evaluación por dimensión</t>
  </si>
  <si>
    <t>Nivel</t>
  </si>
  <si>
    <t>Peso dimensión resultado</t>
  </si>
  <si>
    <t>PUNTAJE Y NIVEL GENERAL</t>
  </si>
  <si>
    <t>Interpretación del puntaje general</t>
  </si>
  <si>
    <t>Nivel de madurez</t>
  </si>
  <si>
    <t>Interpretación general del nivel (resumen)</t>
  </si>
  <si>
    <t>Nivel 0</t>
  </si>
  <si>
    <t>La iniciativa de datos presenta varias limitaciones que afectan su funcionamiento. No existe una relación clara entre las necesidades de recolección de datos y los objetivos misionales, ni se articulan las prioridades nacionales o territoriales. Tampoco se identifican las personas o grupos clave ni se gestionan los recursos necesarios. No se reconoce a la comunidad participante, se dejan de lado los enfoques diferenciales de derechos, no hay acuerdos sobre el tratamiento de datos personales ni principios éticos definidos, y faltan mecanismos claros de participación ciudadana. En el aspecto metodológico, no cuenta con un equipo de trabajo, actividades planificadas, herramientas tecnológicas o protocolos definidos para gestionar los datos. No realiza procesos de captura, procesamiento o análisis de información, ni tiene en cuenta la normativa vigente. Además, no desarrolla productos accesibles o adecuados para distintos públicos, carece de estrategias de comunicación y seguimiento de resultados, y no promueve el uso comunitario de los datos ni su conexión con agendas locales para generar impactos positivos.</t>
  </si>
  <si>
    <t>La iniciativa de datos se encuentra en una etapa inicial, con algunos elementos básicos en marcha. La necesidad de información está relacionada con los propósitos misionales de la organización y se tienen en cuenta políticas nacionales y territoriales, aunque sin una articulación clara. Se identifican personas o grupos clave a partir de una revisión preliminar, pero sin definir sus roles. También se reconocen los recursos necesarios, aunque solo de forma exploratoria, y se han planteado acciones formativas sin un público definido. Existe un borrador de plan de acción que menciona la recolección de datos, pero sin una metodología detallada. La comunidad participante es informada sobre el proceso, aunque no participa en la toma de decisiones. Se reconocen enfoques diferenciales, pero no se aplican de manera sistemática. Se comunica la naturaleza del proceso de recolección, aunque no hay un mecanismo formal para el tratamiento de los datos, y los principios éticos se mencionan sin aplicarse de forma práctica. En lo metodológico, cuenta con un equipo ocasional sin formación especializada, desarrolla productos básicos con tecnología simple e instrumentos preliminares no validados, realiza actividades de captura sin procesamiento ni estándares definidos y reconoce la necesidad de proteger los datos, pero sin protocolos. Los productos generados son básicos y no están adaptados al contexto o a distintos públicos. La difusión es puntual y sin estrategia clara, y la documentación de productos se hace de forma aislada. Se reconocen beneficios informales del uso de datos en la comunidad, se promueve su incorporación en agendas locales y se expresa la intención de generar incidencia, aunque sin evidencia concreta de resultados.</t>
  </si>
  <si>
    <t>La iniciativa de datos muestra un desarrollo consolidado con varios elementos organizados. La necesidad de información está conectada con los objetivos misionales y tiene en cuenta referencias nacionales y territoriales. Se integran políticas y se hace un análisis del contexto con algunos esfuerzos de coordinación. Se identifican personas o grupos clave con roles definidos y se han empezado algunas colaboraciones. Hay una planificación básica de recursos con estrategias iniciales de financiación y gestión, se realizan actividades formativas aunque sin un plan completo, y existe un plan de acción aprobado de manera participativa que incluye la recolección de datos con cronograma y responsables. Se promueve la participación de la comunidad en momentos específicos, usando estrategias diferenciadas. Se aplican enfoques de derechos adaptados al contexto, se recoge la autorización para el manejo de datos mediante formatos adecuados, se adoptan principios éticos con protocolos internos, y hay mecanismos claros para la participación inclusiva. En lo metodológico, se cuenta con un equipo con funciones definidas y división de tareas, la mayoría de actividades están planificadas y usan herramientas tecnológicas con instrumentos validados. La captura y el procesamiento de datos se hacen de forma organizada siguiendo algunos estándares, con un protocolo de seguridad definido. Se elaboran productos accesibles para distintos públicos, se reciben retroalimentaciones, se implementa una estrategia de difusión con canales establecidos y se hace seguimiento constante para registrar aprendizajes. Además, se establecen incentivos para la comunidad, se impulsa el uso de los datos en agendas locales y se documentan cambios visibles derivados de su uso.</t>
  </si>
  <si>
    <t>La iniciativa de datos muestra un nivel avanzado, con una implementación completa y organizada. La necesidad de información se define de forma colaborativa, alineada con los objetivos misionales y en coordinación con políticas internacionales, nacionales y territoriales a través de acuerdos formales. Se ha creado una red de personas y grupos clave con alianzas estratégicas, roles definidos y espacios compartidos de decisión. Cuenta con recursos y financiación asegurados con anticipación y mecanismos de rendición de cuentas. Desarrolla un plan de formación continuo que fortalece capacidades, y ejecuta un plan de acción con seguimiento constante y herramientas flexibles de monitoreo. La comunidad participa activamente en todas las etapas, aportando a la toma de decisiones. Se aplican enfoques de derechos de manera transversal, se gestiona el tratamiento de datos personales según la ley, se aplican principios éticos con mecanismos internos de control, y se promueve una participación sostenida a través de normas internas. En lo metodológico, cuenta con un equipo interdisciplinario con experiencia en gestión de datos y mejora continua, un diseño metodológico estructurado y herramientas tecnológicas seguras. La recolección y el procesamiento se hacen de forma continua siguiendo metodologías validadas y estándares documentados, con un protocolo integral de seguridad de datos. Se desarrollan productos adaptados a distintos públicos, validados con indicadores de impacto, y se implementa una estrategia de comunicación constante por varios canales. Los resultados se documentan generando modelos que pueden replicarse. Además, se promueven incentivos sostenibles para la comunidad, se influye en decisiones públicas y políticas locales, y se demuestra impacto mediante análisis y evaluaciones participativas.</t>
  </si>
  <si>
    <t>P11</t>
  </si>
  <si>
    <t>P21</t>
  </si>
  <si>
    <t>P31</t>
  </si>
  <si>
    <t>P02</t>
  </si>
  <si>
    <t>P22</t>
  </si>
  <si>
    <t>P32</t>
  </si>
  <si>
    <t>P03</t>
  </si>
  <si>
    <t>P13</t>
  </si>
  <si>
    <t>P23</t>
  </si>
  <si>
    <t>P33</t>
  </si>
  <si>
    <t>P04</t>
  </si>
  <si>
    <t>P14</t>
  </si>
  <si>
    <t>P24</t>
  </si>
  <si>
    <t>P34</t>
  </si>
  <si>
    <t>P05</t>
  </si>
  <si>
    <t>P15</t>
  </si>
  <si>
    <t>P25</t>
  </si>
  <si>
    <t>P35</t>
  </si>
  <si>
    <t>P06</t>
  </si>
  <si>
    <t>P16</t>
  </si>
  <si>
    <t>P26</t>
  </si>
  <si>
    <t>P36</t>
  </si>
  <si>
    <t>G01</t>
  </si>
  <si>
    <t>G11</t>
  </si>
  <si>
    <t>G21</t>
  </si>
  <si>
    <t>G31</t>
  </si>
  <si>
    <t>G02</t>
  </si>
  <si>
    <t>G12</t>
  </si>
  <si>
    <t>G22</t>
  </si>
  <si>
    <t>G32</t>
  </si>
  <si>
    <t>G03</t>
  </si>
  <si>
    <t>G13</t>
  </si>
  <si>
    <t>G23</t>
  </si>
  <si>
    <t>G33</t>
  </si>
  <si>
    <t>G04</t>
  </si>
  <si>
    <t>G14</t>
  </si>
  <si>
    <t>G24</t>
  </si>
  <si>
    <t>G34</t>
  </si>
  <si>
    <t>G05</t>
  </si>
  <si>
    <t>G15</t>
  </si>
  <si>
    <t>G25</t>
  </si>
  <si>
    <t>G35</t>
  </si>
  <si>
    <t>M01</t>
  </si>
  <si>
    <t>M11</t>
  </si>
  <si>
    <t>M21</t>
  </si>
  <si>
    <t>M31</t>
  </si>
  <si>
    <t>M02</t>
  </si>
  <si>
    <t>M12</t>
  </si>
  <si>
    <t>M22</t>
  </si>
  <si>
    <t>M32</t>
  </si>
  <si>
    <t>M03</t>
  </si>
  <si>
    <t>M13</t>
  </si>
  <si>
    <t>M23</t>
  </si>
  <si>
    <t>M33</t>
  </si>
  <si>
    <t>M04</t>
  </si>
  <si>
    <t>M14</t>
  </si>
  <si>
    <t>M24</t>
  </si>
  <si>
    <t>M34</t>
  </si>
  <si>
    <t>M05</t>
  </si>
  <si>
    <t>M15</t>
  </si>
  <si>
    <t>M25</t>
  </si>
  <si>
    <t>M35</t>
  </si>
  <si>
    <t>M06</t>
  </si>
  <si>
    <t>M16</t>
  </si>
  <si>
    <t>M26</t>
  </si>
  <si>
    <t>M36</t>
  </si>
  <si>
    <t>M07</t>
  </si>
  <si>
    <t>M17</t>
  </si>
  <si>
    <t>M27</t>
  </si>
  <si>
    <t>M37</t>
  </si>
  <si>
    <t>D01</t>
  </si>
  <si>
    <t>D11</t>
  </si>
  <si>
    <t>D21</t>
  </si>
  <si>
    <t>D31</t>
  </si>
  <si>
    <t>D02</t>
  </si>
  <si>
    <t>D12</t>
  </si>
  <si>
    <t>D22</t>
  </si>
  <si>
    <t>D32</t>
  </si>
  <si>
    <t>D03</t>
  </si>
  <si>
    <t>D13</t>
  </si>
  <si>
    <t>D23</t>
  </si>
  <si>
    <t>D33</t>
  </si>
  <si>
    <t>N0</t>
  </si>
  <si>
    <t>N1</t>
  </si>
  <si>
    <t>N2</t>
  </si>
  <si>
    <t>N3</t>
  </si>
  <si>
    <t>D1P</t>
  </si>
  <si>
    <t>D2G</t>
  </si>
  <si>
    <t>D3M</t>
  </si>
  <si>
    <t>D4D</t>
  </si>
  <si>
    <t>Pmax fila</t>
  </si>
  <si>
    <t>Pmin fila</t>
  </si>
  <si>
    <t>RF1</t>
  </si>
  <si>
    <t>RF2</t>
  </si>
  <si>
    <t>RF3</t>
  </si>
  <si>
    <t>RF4</t>
  </si>
  <si>
    <t>RF5</t>
  </si>
  <si>
    <t>RF6</t>
  </si>
  <si>
    <t>RF7</t>
  </si>
  <si>
    <t>d(pj,Pmax)</t>
  </si>
  <si>
    <t>d(Min,Pmax)</t>
  </si>
  <si>
    <t>IM</t>
  </si>
  <si>
    <t>Puntaje</t>
  </si>
  <si>
    <t>NA</t>
  </si>
  <si>
    <t>NIVEL GENERAL</t>
  </si>
  <si>
    <t>|</t>
  </si>
  <si>
    <t>Explicación del modelo de evaluación</t>
  </si>
  <si>
    <t>Supuestos</t>
  </si>
  <si>
    <t>Todas las dimensiones pesan lo mismo.</t>
  </si>
  <si>
    <t>Todos los temas dentro de las dimensiones pesan lo mismo.</t>
  </si>
  <si>
    <t>Las calificaciones son excluyentes, solo se puede seleccionar un nivel por tema.</t>
  </si>
  <si>
    <t xml:space="preserve">La calificación del modelo se hace por parametrización para el nivel 0 cada celda vale 1, para el nivel 1 cada celda vale 2, nivel 2 cada celda vale 3 y para el nivel 3 cada celda vale 4. </t>
  </si>
  <si>
    <t>Procedimiento y fórmulas utilizadas</t>
  </si>
  <si>
    <t>El modelo de calificación se llama Modelo de Distancia Euclidiana Normalizada para Evaluación Multidimensional</t>
  </si>
  <si>
    <t>Primera fórmula calcula la distancia de las calificaciones reales respecto al máximo (4). Mide qué tan lejos se está del ideal. Columna H Hoja Cálculos</t>
  </si>
  <si>
    <t>Segunda fórmula calcula la distancia máxima posible o el peor caso posible. Columna I Hoja Cálculos</t>
  </si>
  <si>
    <t>Tercera fórmula calcula el índice de calidad normalizado.Convierte la "distancia del ideal" en un porcentaje de calidad.  Columna J Hoja Cálculos</t>
  </si>
  <si>
    <t>Cuarta fórmula "Puntaje" convierte a porcentaje el índice normalizado. Columna K Hoja Cálculos</t>
  </si>
  <si>
    <t>Ventajas de forma calificación</t>
  </si>
  <si>
    <t>Normalizado (siempre da 0-100%)</t>
  </si>
  <si>
    <t>Penaliza desviaciones grandes</t>
  </si>
  <si>
    <t>Fácil de interpretar</t>
  </si>
  <si>
    <t>Considera todos los criterios simultáneamente</t>
  </si>
  <si>
    <t>Usa geometría euclidiana (raíz de suma de cuadrados)</t>
  </si>
  <si>
    <t xml:space="preserve">Evidencias </t>
  </si>
  <si>
    <t>NIVEL 1 - Inicial</t>
  </si>
  <si>
    <t>Seleccionar Nivel 4</t>
  </si>
  <si>
    <t>NIVEL 2 - Básico</t>
  </si>
  <si>
    <t>NIVEL 3 - Intermedio</t>
  </si>
  <si>
    <t>NIVEL 4 - Avanzado</t>
  </si>
  <si>
    <r>
      <t xml:space="preserve">Departamento Administrativo Nacional de Estadística (DANE)
Dirección de Regulación, Planeación, Estandarización y Normalización (DIRPEN)
Grupo Base Datos Ciudadanos 
</t>
    </r>
    <r>
      <rPr>
        <b/>
        <sz val="12"/>
        <color rgb="FF000000"/>
        <rFont val="Segoe UI"/>
      </rPr>
      <t>Instrumento de autoevaluación de modelo de madurez de Datos Ciudadanos (V 1.1 - 2026)</t>
    </r>
  </si>
  <si>
    <t>NIT</t>
  </si>
  <si>
    <t>Texto libre</t>
  </si>
  <si>
    <r>
      <t xml:space="preserve">Departamento Administrativo Nacional de Estadística (DANE)
Dirección de Regulación, Planeación, Estandarización y Normalización (DIRPEN)
Grupo Base Datos Ciudadanos 
</t>
    </r>
    <r>
      <rPr>
        <b/>
        <sz val="16"/>
        <color rgb="FF000000"/>
        <rFont val="Aptos Narrow"/>
        <scheme val="minor"/>
      </rPr>
      <t>Modelo de Madurez - Datos Ciudadanos  V. 1.1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</si>
</sst>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ptos Narrow"/>
      <family val="2"/>
    </font>
    <font>
      <sz val="16"/>
      <color theme="1"/>
      <name val="Aptos Narrow"/>
      <family val="2"/>
      <scheme val="minor"/>
    </font>
    <font>
      <sz val="16"/>
      <color theme="1"/>
      <name val="Aptos Narrow"/>
      <family val="2"/>
      <scheme val="minor"/>
    </font>
    <font>
      <sz val="8"/>
      <name val="Aptos Narrow"/>
      <family val="2"/>
      <scheme val="minor"/>
    </font>
    <font>
      <sz val="11"/>
      <color rgb="FF000000"/>
      <name val="Aptos Narrow"/>
      <family val="2"/>
      <scheme val="minor"/>
    </font>
    <font>
      <b/>
      <sz val="9"/>
      <color theme="1"/>
      <name val="Aptos Narrow"/>
      <family val="2"/>
      <scheme val="minor"/>
    </font>
    <font>
      <b/>
      <sz val="11"/>
      <name val="Aptos"/>
      <family val="2"/>
    </font>
    <font>
      <sz val="11"/>
      <name val="Aptos"/>
      <family val="2"/>
    </font>
    <font>
      <u/>
      <sz val="10"/>
      <color theme="10"/>
      <name val="Aptos Narrow"/>
      <family val="2"/>
      <scheme val="minor"/>
    </font>
    <font>
      <sz val="11"/>
      <color theme="1"/>
      <name val="Aptos"/>
      <family val="2"/>
    </font>
    <font>
      <b/>
      <sz val="11"/>
      <color theme="1"/>
      <name val="Aptos"/>
      <family val="2"/>
    </font>
    <font>
      <b/>
      <sz val="11"/>
      <color rgb="FF000000"/>
      <name val="Aptos"/>
      <family val="2"/>
    </font>
    <font>
      <sz val="11"/>
      <color rgb="FF000000"/>
      <name val="Aptos"/>
      <family val="2"/>
    </font>
    <font>
      <b/>
      <sz val="10"/>
      <color rgb="FF000000"/>
      <name val="Aptos"/>
      <family val="2"/>
    </font>
    <font>
      <sz val="10"/>
      <color rgb="FF000000"/>
      <name val="Aptos"/>
      <family val="2"/>
    </font>
    <font>
      <b/>
      <sz val="10"/>
      <color theme="0"/>
      <name val="Aptos"/>
      <family val="2"/>
    </font>
    <font>
      <b/>
      <sz val="11"/>
      <color theme="1"/>
      <name val="Segoe UI"/>
      <family val="2"/>
    </font>
    <font>
      <sz val="11"/>
      <color theme="1"/>
      <name val="Segoe UI"/>
      <family val="2"/>
    </font>
    <font>
      <sz val="11"/>
      <name val="Segoe UI"/>
      <family val="2"/>
    </font>
    <font>
      <b/>
      <sz val="10"/>
      <color theme="1"/>
      <name val="Segoe UI"/>
      <family val="2"/>
    </font>
    <font>
      <b/>
      <sz val="10"/>
      <color rgb="FF000000"/>
      <name val="Segoe UI"/>
    </font>
    <font>
      <b/>
      <sz val="12"/>
      <color rgb="FF000000"/>
      <name val="Segoe UI"/>
    </font>
    <font>
      <b/>
      <sz val="16"/>
      <color rgb="FF000000"/>
      <name val="Aptos Narrow"/>
      <scheme val="minor"/>
    </font>
    <font>
      <sz val="11"/>
      <color rgb="FF000000"/>
      <name val="Segoe UI"/>
    </font>
    <font>
      <b/>
      <sz val="11"/>
      <color rgb="FF000000"/>
      <name val="Segoe UI"/>
    </font>
    <font>
      <b/>
      <sz val="11"/>
      <color rgb="FF000000"/>
      <name val="Aptos Narrow"/>
      <family val="2"/>
      <scheme val="minor"/>
    </font>
    <font>
      <sz val="16"/>
      <color theme="0" tint="-0.499984740745262"/>
      <name val="Aptos Narrow"/>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49992370372631"/>
        <bgColor indexed="64"/>
      </patternFill>
    </fill>
    <fill>
      <patternFill patternType="solid">
        <fgColor rgb="FF00B050"/>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style="medium">
        <color rgb="FF000000"/>
      </right>
      <top/>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rgb="FF000000"/>
      </left>
      <right style="thin">
        <color rgb="FF000000"/>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rgb="FF000000"/>
      </top>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12" fillId="0" borderId="0" applyNumberFormat="0" applyFill="0" applyBorder="0" applyAlignment="0" applyProtection="0"/>
  </cellStyleXfs>
  <cellXfs count="220">
    <xf numFmtId="0" fontId="0" fillId="0" borderId="0" xfId="0"/>
    <xf numFmtId="0" fontId="1" fillId="0" borderId="0" xfId="0" applyFont="1"/>
    <xf numFmtId="0" fontId="1" fillId="0" borderId="0" xfId="0" applyFont="1" applyAlignment="1">
      <alignment horizontal="center" vertical="center"/>
    </xf>
    <xf numFmtId="0" fontId="0" fillId="0" borderId="14" xfId="0" applyBorder="1"/>
    <xf numFmtId="0" fontId="5" fillId="0" borderId="0" xfId="0" applyFont="1"/>
    <xf numFmtId="0" fontId="6" fillId="0" borderId="0" xfId="0" applyFont="1"/>
    <xf numFmtId="0" fontId="2" fillId="2" borderId="9" xfId="0" applyFont="1" applyFill="1" applyBorder="1" applyAlignment="1">
      <alignment horizontal="center" vertical="center" wrapText="1"/>
    </xf>
    <xf numFmtId="0" fontId="0" fillId="2" borderId="0" xfId="0" applyFill="1"/>
    <xf numFmtId="0" fontId="2" fillId="0" borderId="0" xfId="0" applyFont="1"/>
    <xf numFmtId="0" fontId="2" fillId="0" borderId="14" xfId="0" applyFont="1" applyBorder="1"/>
    <xf numFmtId="0" fontId="2" fillId="2" borderId="14" xfId="0" applyFont="1" applyFill="1" applyBorder="1"/>
    <xf numFmtId="0" fontId="0" fillId="2" borderId="14" xfId="0" applyFill="1" applyBorder="1"/>
    <xf numFmtId="0" fontId="2" fillId="3" borderId="14" xfId="0" applyFont="1" applyFill="1" applyBorder="1" applyAlignment="1">
      <alignment horizontal="center" vertical="center"/>
    </xf>
    <xf numFmtId="0" fontId="8" fillId="0" borderId="14" xfId="0" applyFont="1" applyBorder="1"/>
    <xf numFmtId="0" fontId="0" fillId="0" borderId="0" xfId="0" applyAlignment="1">
      <alignment wrapText="1"/>
    </xf>
    <xf numFmtId="0" fontId="0" fillId="0" borderId="0" xfId="0" applyAlignment="1">
      <alignment vertical="center" wrapText="1"/>
    </xf>
    <xf numFmtId="0" fontId="2" fillId="4" borderId="0" xfId="0" applyFont="1" applyFill="1" applyAlignment="1">
      <alignment vertical="center" wrapText="1"/>
    </xf>
    <xf numFmtId="0" fontId="2" fillId="4" borderId="0" xfId="0" applyFont="1" applyFill="1"/>
    <xf numFmtId="0" fontId="9" fillId="3" borderId="14" xfId="0" applyFont="1" applyFill="1" applyBorder="1" applyAlignment="1">
      <alignment horizontal="center" vertical="center" wrapText="1"/>
    </xf>
    <xf numFmtId="0" fontId="9" fillId="8" borderId="14" xfId="3"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2" xfId="0" applyFill="1" applyBorder="1" applyAlignment="1">
      <alignment horizontal="center" wrapText="1"/>
    </xf>
    <xf numFmtId="0" fontId="0" fillId="4" borderId="34" xfId="0"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3" xfId="0" applyFill="1" applyBorder="1" applyAlignment="1">
      <alignment horizontal="center" vertical="center" wrapText="1"/>
    </xf>
    <xf numFmtId="0" fontId="0" fillId="6" borderId="31" xfId="0"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1" fillId="0" borderId="28" xfId="4" applyFont="1" applyFill="1" applyBorder="1" applyAlignment="1" applyProtection="1">
      <alignment vertical="center" wrapText="1"/>
    </xf>
    <xf numFmtId="0" fontId="10" fillId="7" borderId="39" xfId="0" applyFont="1" applyFill="1" applyBorder="1" applyAlignment="1">
      <alignment horizontal="center" vertical="center" wrapText="1"/>
    </xf>
    <xf numFmtId="0" fontId="10" fillId="7" borderId="16" xfId="0" applyFont="1" applyFill="1" applyBorder="1" applyAlignment="1">
      <alignment horizontal="center" vertical="center" wrapText="1"/>
    </xf>
    <xf numFmtId="9" fontId="11" fillId="0" borderId="24" xfId="2" applyFont="1" applyFill="1" applyBorder="1" applyAlignment="1" applyProtection="1">
      <alignment horizontal="center" vertical="center" wrapText="1"/>
    </xf>
    <xf numFmtId="0" fontId="10" fillId="7" borderId="40" xfId="0" applyFont="1" applyFill="1" applyBorder="1" applyAlignment="1">
      <alignment horizontal="center" vertical="center" wrapText="1"/>
    </xf>
    <xf numFmtId="2" fontId="13" fillId="7" borderId="44" xfId="3" applyNumberFormat="1" applyFont="1" applyFill="1" applyBorder="1" applyAlignment="1">
      <alignment horizontal="center" vertical="center"/>
    </xf>
    <xf numFmtId="2" fontId="13" fillId="7" borderId="45" xfId="3" applyNumberFormat="1" applyFont="1" applyFill="1" applyBorder="1" applyAlignment="1">
      <alignment horizontal="center" vertical="center"/>
    </xf>
    <xf numFmtId="0" fontId="18" fillId="7" borderId="14" xfId="0" applyFont="1" applyFill="1" applyBorder="1" applyAlignment="1">
      <alignment horizontal="left" vertical="center"/>
    </xf>
    <xf numFmtId="0" fontId="18" fillId="7" borderId="21" xfId="0" applyFont="1" applyFill="1" applyBorder="1" applyAlignment="1">
      <alignment horizontal="left" vertical="center"/>
    </xf>
    <xf numFmtId="0" fontId="18" fillId="7" borderId="22" xfId="0" applyFont="1" applyFill="1" applyBorder="1" applyAlignment="1">
      <alignment horizontal="left" vertical="center"/>
    </xf>
    <xf numFmtId="0" fontId="18" fillId="7" borderId="21" xfId="0" applyFont="1" applyFill="1" applyBorder="1" applyAlignment="1">
      <alignment horizontal="center" vertical="center"/>
    </xf>
    <xf numFmtId="0" fontId="18" fillId="7" borderId="14" xfId="0" applyFont="1" applyFill="1" applyBorder="1" applyAlignment="1">
      <alignment horizontal="center" vertical="center"/>
    </xf>
    <xf numFmtId="0" fontId="18" fillId="7" borderId="22" xfId="0" applyFont="1" applyFill="1" applyBorder="1" applyAlignment="1">
      <alignment horizontal="center" vertical="center"/>
    </xf>
    <xf numFmtId="0" fontId="1" fillId="0" borderId="14" xfId="0" applyFont="1" applyBorder="1" applyAlignment="1">
      <alignment horizontal="center"/>
    </xf>
    <xf numFmtId="0" fontId="0" fillId="0" borderId="14" xfId="0" applyBorder="1" applyAlignment="1">
      <alignment horizontal="center"/>
    </xf>
    <xf numFmtId="0" fontId="17" fillId="7" borderId="0" xfId="0" applyFont="1" applyFill="1" applyAlignment="1">
      <alignment vertical="center"/>
    </xf>
    <xf numFmtId="0" fontId="13" fillId="7" borderId="0" xfId="3" applyFont="1" applyFill="1" applyAlignment="1">
      <alignment horizontal="center" vertical="center"/>
    </xf>
    <xf numFmtId="0" fontId="19" fillId="7" borderId="0" xfId="0" applyFont="1" applyFill="1" applyAlignment="1">
      <alignment vertical="center"/>
    </xf>
    <xf numFmtId="0" fontId="0" fillId="0" borderId="45" xfId="0" applyBorder="1" applyAlignment="1">
      <alignment wrapText="1"/>
    </xf>
    <xf numFmtId="0" fontId="0" fillId="0" borderId="47" xfId="0" applyBorder="1" applyAlignment="1">
      <alignment wrapText="1"/>
    </xf>
    <xf numFmtId="0" fontId="0" fillId="0" borderId="44" xfId="0" applyBorder="1" applyAlignment="1">
      <alignment wrapText="1"/>
    </xf>
    <xf numFmtId="0" fontId="17" fillId="7" borderId="40" xfId="0" applyFont="1" applyFill="1" applyBorder="1" applyAlignment="1">
      <alignment horizontal="center" vertical="center"/>
    </xf>
    <xf numFmtId="0" fontId="17" fillId="7" borderId="17" xfId="0" applyFont="1" applyFill="1" applyBorder="1" applyAlignment="1">
      <alignment horizontal="center" vertical="center"/>
    </xf>
    <xf numFmtId="0" fontId="19" fillId="7" borderId="48" xfId="0" applyFont="1" applyFill="1" applyBorder="1" applyAlignment="1">
      <alignment vertical="center"/>
    </xf>
    <xf numFmtId="0" fontId="19" fillId="7" borderId="49" xfId="0" applyFont="1" applyFill="1" applyBorder="1" applyAlignment="1">
      <alignment vertical="center"/>
    </xf>
    <xf numFmtId="0" fontId="0" fillId="0" borderId="22" xfId="0" applyBorder="1" applyAlignment="1">
      <alignment horizontal="center"/>
    </xf>
    <xf numFmtId="0" fontId="19" fillId="7" borderId="50" xfId="0" applyFont="1" applyFill="1" applyBorder="1" applyAlignment="1">
      <alignment vertical="center"/>
    </xf>
    <xf numFmtId="0" fontId="0" fillId="0" borderId="21" xfId="0" applyBorder="1" applyAlignment="1">
      <alignment horizontal="center"/>
    </xf>
    <xf numFmtId="0" fontId="13" fillId="4" borderId="44" xfId="3" applyFont="1" applyFill="1" applyBorder="1" applyAlignment="1">
      <alignment vertical="center" wrapText="1"/>
    </xf>
    <xf numFmtId="0" fontId="13" fillId="4" borderId="45" xfId="3" applyFont="1" applyFill="1" applyBorder="1" applyAlignment="1">
      <alignment vertical="center" wrapText="1"/>
    </xf>
    <xf numFmtId="0" fontId="0" fillId="4" borderId="45" xfId="0" applyFill="1" applyBorder="1" applyAlignment="1">
      <alignment wrapText="1"/>
    </xf>
    <xf numFmtId="0" fontId="0" fillId="4" borderId="47" xfId="0" applyFill="1" applyBorder="1" applyAlignment="1">
      <alignment wrapText="1"/>
    </xf>
    <xf numFmtId="0" fontId="0" fillId="4" borderId="44" xfId="0" applyFill="1" applyBorder="1" applyAlignment="1">
      <alignment wrapText="1"/>
    </xf>
    <xf numFmtId="2" fontId="13" fillId="7" borderId="14" xfId="3" applyNumberFormat="1" applyFont="1" applyFill="1" applyBorder="1" applyAlignment="1">
      <alignment horizontal="center" vertical="center" wrapText="1"/>
    </xf>
    <xf numFmtId="0" fontId="8" fillId="0" borderId="0" xfId="0" applyFont="1" applyProtection="1">
      <protection locked="0"/>
    </xf>
    <xf numFmtId="0" fontId="0" fillId="0" borderId="0" xfId="0" applyProtection="1">
      <protection locked="0"/>
    </xf>
    <xf numFmtId="164" fontId="16" fillId="0" borderId="0" xfId="0" applyNumberFormat="1" applyFont="1" applyAlignment="1">
      <alignment horizontal="center" vertical="center"/>
    </xf>
    <xf numFmtId="2" fontId="14" fillId="0" borderId="0" xfId="3" applyNumberFormat="1" applyFont="1" applyAlignment="1">
      <alignment horizontal="center" vertical="center"/>
    </xf>
    <xf numFmtId="2" fontId="14" fillId="9" borderId="42" xfId="3" applyNumberFormat="1" applyFont="1" applyFill="1" applyBorder="1" applyAlignment="1">
      <alignment horizontal="center" vertical="center"/>
    </xf>
    <xf numFmtId="0" fontId="10" fillId="7" borderId="21" xfId="0" applyFont="1" applyFill="1" applyBorder="1" applyAlignment="1">
      <alignment horizontal="center" vertical="center" wrapText="1"/>
    </xf>
    <xf numFmtId="0" fontId="10" fillId="7" borderId="48" xfId="0" applyFont="1" applyFill="1" applyBorder="1" applyAlignment="1">
      <alignment horizontal="center" vertical="center" wrapText="1"/>
    </xf>
    <xf numFmtId="164" fontId="11" fillId="0" borderId="49" xfId="2" applyNumberFormat="1" applyFont="1" applyFill="1" applyBorder="1" applyAlignment="1" applyProtection="1">
      <alignment vertical="center" wrapText="1"/>
    </xf>
    <xf numFmtId="9" fontId="11" fillId="0" borderId="25" xfId="2" applyFont="1" applyFill="1" applyBorder="1" applyAlignment="1" applyProtection="1">
      <alignment horizontal="center" vertical="center" wrapText="1"/>
    </xf>
    <xf numFmtId="0" fontId="11" fillId="0" borderId="30" xfId="4" applyFont="1" applyFill="1" applyBorder="1" applyAlignment="1" applyProtection="1">
      <alignment vertical="center" wrapText="1"/>
    </xf>
    <xf numFmtId="2" fontId="13" fillId="7" borderId="22" xfId="3" applyNumberFormat="1" applyFont="1" applyFill="1" applyBorder="1" applyAlignment="1">
      <alignment horizontal="center" vertical="center" wrapText="1"/>
    </xf>
    <xf numFmtId="164" fontId="11" fillId="0" borderId="50" xfId="2" applyNumberFormat="1" applyFont="1" applyFill="1" applyBorder="1" applyAlignment="1" applyProtection="1">
      <alignment vertical="center" wrapText="1"/>
    </xf>
    <xf numFmtId="0" fontId="21" fillId="0" borderId="0" xfId="0" applyFont="1"/>
    <xf numFmtId="0" fontId="2" fillId="0" borderId="14" xfId="0" applyFont="1" applyBorder="1" applyAlignment="1">
      <alignment horizontal="center" vertical="center"/>
    </xf>
    <xf numFmtId="0" fontId="0" fillId="0" borderId="14" xfId="0" applyBorder="1" applyAlignment="1">
      <alignment vertical="center" wrapText="1"/>
    </xf>
    <xf numFmtId="2" fontId="14" fillId="9" borderId="52" xfId="3" applyNumberFormat="1" applyFont="1" applyFill="1" applyBorder="1" applyAlignment="1">
      <alignment horizontal="center" vertical="center"/>
    </xf>
    <xf numFmtId="2" fontId="13" fillId="7" borderId="53" xfId="3"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4" fillId="0" borderId="37"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0" fillId="0" borderId="38" xfId="0"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53" xfId="0" applyFill="1" applyBorder="1" applyAlignment="1">
      <alignment horizontal="center" vertical="center" wrapText="1"/>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53"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45" xfId="0" applyFill="1" applyBorder="1" applyAlignment="1">
      <alignment horizontal="center" vertical="center" wrapText="1"/>
    </xf>
    <xf numFmtId="0" fontId="0" fillId="6" borderId="5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wrapText="1"/>
    </xf>
    <xf numFmtId="0" fontId="0" fillId="4" borderId="47" xfId="0" applyFill="1" applyBorder="1" applyAlignment="1">
      <alignment horizontal="center" vertical="center" wrapText="1"/>
    </xf>
    <xf numFmtId="0" fontId="4" fillId="0" borderId="44" xfId="0" applyFont="1"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0" fillId="4" borderId="45" xfId="0" applyFill="1" applyBorder="1" applyAlignment="1">
      <alignment horizontal="center" vertical="center" wrapText="1"/>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wrapText="1"/>
    </xf>
    <xf numFmtId="0" fontId="21" fillId="0" borderId="65" xfId="0" applyFont="1" applyBorder="1"/>
    <xf numFmtId="0" fontId="21" fillId="0" borderId="66" xfId="0" applyFont="1" applyBorder="1"/>
    <xf numFmtId="0" fontId="21" fillId="0" borderId="67" xfId="0" applyFont="1" applyBorder="1"/>
    <xf numFmtId="0" fontId="21" fillId="0" borderId="68" xfId="0" applyFont="1" applyBorder="1"/>
    <xf numFmtId="0" fontId="21" fillId="0" borderId="69" xfId="0" applyFont="1" applyBorder="1"/>
    <xf numFmtId="0" fontId="21" fillId="0" borderId="70" xfId="0" applyFont="1" applyBorder="1"/>
    <xf numFmtId="0" fontId="21" fillId="0" borderId="71" xfId="0" applyFont="1" applyBorder="1"/>
    <xf numFmtId="0" fontId="30" fillId="0" borderId="31" xfId="0" applyFont="1" applyBorder="1" applyAlignment="1">
      <alignment horizontal="center" vertical="center"/>
    </xf>
    <xf numFmtId="0" fontId="24" fillId="0" borderId="0" xfId="0" applyFont="1" applyAlignment="1">
      <alignment horizontal="center" wrapText="1"/>
    </xf>
    <xf numFmtId="0" fontId="23" fillId="0" borderId="0" xfId="0" applyFont="1" applyAlignment="1">
      <alignment horizontal="center"/>
    </xf>
    <xf numFmtId="0" fontId="20" fillId="2" borderId="46"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21" fillId="0" borderId="46" xfId="0" applyFont="1" applyBorder="1" applyAlignment="1">
      <alignment horizontal="left" vertical="center" wrapText="1"/>
    </xf>
    <xf numFmtId="0" fontId="21" fillId="0" borderId="51" xfId="0" applyFont="1" applyBorder="1" applyAlignment="1">
      <alignment horizontal="left" vertical="center" wrapText="1"/>
    </xf>
    <xf numFmtId="0" fontId="27" fillId="0" borderId="46" xfId="0" applyFont="1" applyBorder="1" applyAlignment="1">
      <alignment horizontal="left" vertical="center" wrapText="1"/>
    </xf>
    <xf numFmtId="0" fontId="22" fillId="0" borderId="46" xfId="0" applyFont="1" applyBorder="1" applyAlignment="1">
      <alignment horizontal="left" vertical="center" wrapText="1"/>
    </xf>
    <xf numFmtId="0" fontId="22" fillId="0" borderId="51" xfId="0" applyFont="1" applyBorder="1" applyAlignment="1">
      <alignment horizontal="left" vertical="center" wrapText="1"/>
    </xf>
    <xf numFmtId="0" fontId="20" fillId="2" borderId="46" xfId="0" applyFont="1" applyFill="1" applyBorder="1" applyAlignment="1">
      <alignment horizontal="left"/>
    </xf>
    <xf numFmtId="0" fontId="20" fillId="2" borderId="51" xfId="0" applyFont="1" applyFill="1" applyBorder="1" applyAlignment="1">
      <alignment horizontal="left"/>
    </xf>
    <xf numFmtId="0" fontId="17" fillId="7" borderId="14" xfId="0" applyFont="1" applyFill="1" applyBorder="1" applyAlignment="1">
      <alignment horizontal="center" vertical="center"/>
    </xf>
    <xf numFmtId="0" fontId="17" fillId="7" borderId="17"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0" fillId="0" borderId="23" xfId="0" applyBorder="1" applyAlignment="1">
      <alignment horizontal="left" vertical="center" wrapText="1"/>
    </xf>
    <xf numFmtId="0" fontId="1"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0" fontId="1" fillId="0" borderId="25" xfId="0" applyFont="1" applyBorder="1" applyAlignment="1">
      <alignment horizontal="lef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26" xfId="0" applyFont="1" applyBorder="1" applyAlignment="1">
      <alignment horizontal="left"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17" fillId="7" borderId="14"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9" fillId="0" borderId="1" xfId="0" applyFont="1" applyBorder="1" applyAlignment="1">
      <alignment horizontal="center" wrapText="1"/>
    </xf>
    <xf numFmtId="0" fontId="2" fillId="0" borderId="1" xfId="0" applyFont="1" applyBorder="1" applyAlignment="1">
      <alignment horizont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164" fontId="15" fillId="7" borderId="41" xfId="0" applyNumberFormat="1" applyFont="1" applyFill="1" applyBorder="1" applyAlignment="1">
      <alignment horizontal="left" vertical="center"/>
    </xf>
    <xf numFmtId="164" fontId="15" fillId="7" borderId="43" xfId="0" applyNumberFormat="1" applyFont="1" applyFill="1" applyBorder="1" applyAlignment="1">
      <alignment horizontal="left"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0" borderId="50" xfId="0" applyBorder="1" applyAlignment="1">
      <alignment horizontal="left" vertical="center" wrapText="1"/>
    </xf>
    <xf numFmtId="0" fontId="2" fillId="0" borderId="23" xfId="0" applyFont="1" applyBorder="1" applyAlignment="1">
      <alignment horizontal="center"/>
    </xf>
    <xf numFmtId="0" fontId="2" fillId="0" borderId="21" xfId="0" applyFont="1" applyBorder="1" applyAlignment="1">
      <alignment horizontal="center"/>
    </xf>
    <xf numFmtId="0" fontId="2" fillId="0" borderId="48" xfId="0" applyFont="1" applyBorder="1" applyAlignment="1">
      <alignment horizontal="center"/>
    </xf>
    <xf numFmtId="0" fontId="2" fillId="0" borderId="0" xfId="0" applyFont="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2" fillId="6" borderId="0" xfId="0" applyFont="1" applyFill="1" applyAlignment="1">
      <alignment horizontal="center" wrapText="1"/>
    </xf>
    <xf numFmtId="2" fontId="2" fillId="6" borderId="0" xfId="0" applyNumberFormat="1" applyFont="1" applyFill="1" applyAlignment="1">
      <alignment horizontal="center" vertical="center"/>
    </xf>
    <xf numFmtId="0" fontId="2" fillId="6" borderId="0" xfId="0" applyFont="1" applyFill="1" applyAlignment="1">
      <alignment horizontal="center" vertical="center"/>
    </xf>
    <xf numFmtId="0" fontId="0" fillId="2" borderId="14"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0" fillId="2" borderId="18" xfId="0" applyFill="1" applyBorder="1" applyAlignment="1">
      <alignment horizontal="center" vertical="center"/>
    </xf>
    <xf numFmtId="2" fontId="0" fillId="2" borderId="17"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0" borderId="17" xfId="0" applyNumberFormat="1" applyBorder="1" applyAlignment="1">
      <alignment horizontal="center" vertical="center"/>
    </xf>
    <xf numFmtId="2" fontId="0" fillId="0" borderId="15" xfId="0" applyNumberFormat="1" applyBorder="1" applyAlignment="1">
      <alignment horizontal="center" vertical="center"/>
    </xf>
    <xf numFmtId="2" fontId="0" fillId="0" borderId="18" xfId="0" applyNumberFormat="1" applyBorder="1" applyAlignment="1">
      <alignment horizontal="center" vertical="center"/>
    </xf>
  </cellXfs>
  <cellStyles count="5">
    <cellStyle name="Hipervínculo" xfId="4" builtinId="8"/>
    <cellStyle name="Hyperlink" xfId="1" xr:uid="{00000000-000B-0000-0000-000008000000}"/>
    <cellStyle name="Normal" xfId="0" builtinId="0"/>
    <cellStyle name="Normal 2" xfId="3" xr:uid="{EDD9E945-57C8-4A1E-8BA1-3149C4EBC294}"/>
    <cellStyle name="Porcentaje" xfId="2" builtinId="5"/>
  </cellStyles>
  <dxfs count="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00B050"/>
        </patternFill>
      </fill>
    </dxf>
    <dxf>
      <fill>
        <patternFill>
          <bgColor theme="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CO" b="1">
                <a:latin typeface="Segoe UI" panose="020B0502040204020203" pitchFamily="34" charset="0"/>
                <a:cs typeface="Segoe UI" panose="020B0502040204020203" pitchFamily="34" charset="0"/>
              </a:rPr>
              <a:t>Evaluación</a:t>
            </a:r>
            <a:r>
              <a:rPr lang="es-CO" b="1" baseline="0">
                <a:latin typeface="Segoe UI" panose="020B0502040204020203" pitchFamily="34" charset="0"/>
                <a:cs typeface="Segoe UI" panose="020B0502040204020203" pitchFamily="34" charset="0"/>
              </a:rPr>
              <a:t> por dimensión</a:t>
            </a:r>
            <a:endParaRPr lang="es-CO" b="1">
              <a:latin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title>
    <c:autoTitleDeleted val="0"/>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6.6092975571081528E-2"/>
                  <c:y val="7.0477294435490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DF-4ED3-94CE-1422B4497E41}"/>
                </c:ext>
              </c:extLst>
            </c:dLbl>
            <c:dLbl>
              <c:idx val="1"/>
              <c:layout>
                <c:manualLayout>
                  <c:x val="0"/>
                  <c:y val="5.0743651993552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DF-4ED3-94CE-1422B4497E41}"/>
                </c:ext>
              </c:extLst>
            </c:dLbl>
            <c:dLbl>
              <c:idx val="2"/>
              <c:layout>
                <c:manualLayout>
                  <c:x val="0"/>
                  <c:y val="-3.1007751937984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F-4ED3-94CE-1422B4497E41}"/>
                </c:ext>
              </c:extLst>
            </c:dLbl>
            <c:dLbl>
              <c:idx val="3"/>
              <c:layout>
                <c:manualLayout>
                  <c:x val="-2.2792022792022814E-2"/>
                  <c:y val="4.7922478656499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DF-4ED3-94CE-1422B4497E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Resumen_calificacion!$C$6:$C$9</c:f>
              <c:strCache>
                <c:ptCount val="4"/>
                <c:pt idx="0">
                  <c:v>Planeación de la iniciativa</c:v>
                </c:pt>
                <c:pt idx="1">
                  <c:v>Gobernanza y participación</c:v>
                </c:pt>
                <c:pt idx="2">
                  <c:v>Metodología</c:v>
                </c:pt>
                <c:pt idx="3">
                  <c:v>Uso e incidencia</c:v>
                </c:pt>
              </c:strCache>
            </c:strRef>
          </c:cat>
          <c:val>
            <c:numRef>
              <c:f>Resumen_calificacion!$D$6:$D$9</c:f>
              <c:numCache>
                <c:formatCode>0.00</c:formatCode>
                <c:ptCount val="4"/>
                <c:pt idx="0">
                  <c:v>0</c:v>
                </c:pt>
                <c:pt idx="1">
                  <c:v>0</c:v>
                </c:pt>
                <c:pt idx="2">
                  <c:v>0</c:v>
                </c:pt>
                <c:pt idx="3">
                  <c:v>0</c:v>
                </c:pt>
              </c:numCache>
            </c:numRef>
          </c:val>
          <c:extLst>
            <c:ext xmlns:c16="http://schemas.microsoft.com/office/drawing/2014/chart" uri="{C3380CC4-5D6E-409C-BE32-E72D297353CC}">
              <c16:uniqueId val="{00000000-C0DF-4ED3-94CE-1422B4497E41}"/>
            </c:ext>
          </c:extLst>
        </c:ser>
        <c:dLbls>
          <c:showLegendKey val="0"/>
          <c:showVal val="0"/>
          <c:showCatName val="0"/>
          <c:showSerName val="0"/>
          <c:showPercent val="0"/>
          <c:showBubbleSize val="0"/>
        </c:dLbls>
        <c:axId val="1722815344"/>
        <c:axId val="1722815824"/>
      </c:radarChart>
      <c:catAx>
        <c:axId val="172281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722815824"/>
        <c:crosses val="autoZero"/>
        <c:auto val="1"/>
        <c:lblAlgn val="ctr"/>
        <c:lblOffset val="100"/>
        <c:noMultiLvlLbl val="0"/>
      </c:catAx>
      <c:valAx>
        <c:axId val="1722815824"/>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7228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2247900</xdr:colOff>
      <xdr:row>1</xdr:row>
      <xdr:rowOff>104775</xdr:rowOff>
    </xdr:from>
    <xdr:to>
      <xdr:col>2</xdr:col>
      <xdr:colOff>1171575</xdr:colOff>
      <xdr:row>2</xdr:row>
      <xdr:rowOff>238125</xdr:rowOff>
    </xdr:to>
    <xdr:pic>
      <xdr:nvPicPr>
        <xdr:cNvPr id="2" name="Imagen 1">
          <a:extLst>
            <a:ext uri="{FF2B5EF4-FFF2-40B4-BE49-F238E27FC236}">
              <a16:creationId xmlns:a16="http://schemas.microsoft.com/office/drawing/2014/main" id="{8CB2672F-0A04-4AFC-1810-8D06E3B54D6A}"/>
            </a:ext>
          </a:extLst>
        </xdr:cNvPr>
        <xdr:cNvPicPr>
          <a:picLocks noChangeAspect="1"/>
        </xdr:cNvPicPr>
      </xdr:nvPicPr>
      <xdr:blipFill>
        <a:blip xmlns:r="http://schemas.openxmlformats.org/officeDocument/2006/relationships" r:embed="rId1"/>
        <a:stretch>
          <a:fillRect/>
        </a:stretch>
      </xdr:blipFill>
      <xdr:spPr>
        <a:xfrm>
          <a:off x="2247900" y="314325"/>
          <a:ext cx="2028825"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698500</xdr:rowOff>
    </xdr:from>
    <xdr:to>
      <xdr:col>0</xdr:col>
      <xdr:colOff>973667</xdr:colOff>
      <xdr:row>48</xdr:row>
      <xdr:rowOff>1209</xdr:rowOff>
    </xdr:to>
    <xdr:sp macro="" textlink="">
      <xdr:nvSpPr>
        <xdr:cNvPr id="4" name="CuadroTexto 3">
          <a:extLst>
            <a:ext uri="{FF2B5EF4-FFF2-40B4-BE49-F238E27FC236}">
              <a16:creationId xmlns:a16="http://schemas.microsoft.com/office/drawing/2014/main" id="{B5011037-BFE5-4D1B-9C90-2201F7A51E77}"/>
            </a:ext>
          </a:extLst>
        </xdr:cNvPr>
        <xdr:cNvSpPr txBox="1"/>
      </xdr:nvSpPr>
      <xdr:spPr>
        <a:xfrm>
          <a:off x="0" y="23399750"/>
          <a:ext cx="973667" cy="1174870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9600">
              <a:solidFill>
                <a:schemeClr val="bg1">
                  <a:lumMod val="95000"/>
                </a:schemeClr>
              </a:solidFill>
              <a:latin typeface="Segoe UI" panose="020B0502040204020203" pitchFamily="34" charset="0"/>
              <a:cs typeface="Segoe UI" panose="020B0502040204020203" pitchFamily="34" charset="0"/>
            </a:rPr>
            <a:t>BORRADOR</a:t>
          </a:r>
        </a:p>
      </xdr:txBody>
    </xdr:sp>
    <xdr:clientData/>
  </xdr:twoCellAnchor>
  <xdr:twoCellAnchor editAs="oneCell">
    <xdr:from>
      <xdr:col>9</xdr:col>
      <xdr:colOff>302681</xdr:colOff>
      <xdr:row>1</xdr:row>
      <xdr:rowOff>114720</xdr:rowOff>
    </xdr:from>
    <xdr:to>
      <xdr:col>10</xdr:col>
      <xdr:colOff>4033008</xdr:colOff>
      <xdr:row>1</xdr:row>
      <xdr:rowOff>955146</xdr:rowOff>
    </xdr:to>
    <xdr:pic>
      <xdr:nvPicPr>
        <xdr:cNvPr id="8" name="Imagen 7">
          <a:extLst>
            <a:ext uri="{FF2B5EF4-FFF2-40B4-BE49-F238E27FC236}">
              <a16:creationId xmlns:a16="http://schemas.microsoft.com/office/drawing/2014/main" id="{1BE4D8A8-29B0-A4F4-69B7-CCDF516CB994}"/>
            </a:ext>
          </a:extLst>
        </xdr:cNvPr>
        <xdr:cNvPicPr>
          <a:picLocks noChangeAspect="1"/>
        </xdr:cNvPicPr>
      </xdr:nvPicPr>
      <xdr:blipFill>
        <a:blip xmlns:r="http://schemas.openxmlformats.org/officeDocument/2006/relationships" r:embed="rId1"/>
        <a:stretch>
          <a:fillRect/>
        </a:stretch>
      </xdr:blipFill>
      <xdr:spPr>
        <a:xfrm>
          <a:off x="21371981" y="305220"/>
          <a:ext cx="4962227" cy="840426"/>
        </a:xfrm>
        <a:prstGeom prst="rect">
          <a:avLst/>
        </a:prstGeom>
      </xdr:spPr>
    </xdr:pic>
    <xdr:clientData/>
  </xdr:twoCellAnchor>
  <xdr:twoCellAnchor editAs="oneCell">
    <xdr:from>
      <xdr:col>1</xdr:col>
      <xdr:colOff>1739900</xdr:colOff>
      <xdr:row>1</xdr:row>
      <xdr:rowOff>155360</xdr:rowOff>
    </xdr:from>
    <xdr:to>
      <xdr:col>4</xdr:col>
      <xdr:colOff>266700</xdr:colOff>
      <xdr:row>1</xdr:row>
      <xdr:rowOff>889000</xdr:rowOff>
    </xdr:to>
    <xdr:pic>
      <xdr:nvPicPr>
        <xdr:cNvPr id="9" name="image1.png">
          <a:extLst>
            <a:ext uri="{FF2B5EF4-FFF2-40B4-BE49-F238E27FC236}">
              <a16:creationId xmlns:a16="http://schemas.microsoft.com/office/drawing/2014/main" id="{BB97B1FA-B305-0990-7009-654AF362B0B7}"/>
            </a:ext>
          </a:extLst>
        </xdr:cNvPr>
        <xdr:cNvPicPr/>
      </xdr:nvPicPr>
      <xdr:blipFill>
        <a:blip xmlns:r="http://schemas.openxmlformats.org/officeDocument/2006/relationships" r:embed="rId2"/>
        <a:srcRect r="34857"/>
        <a:stretch>
          <a:fillRect/>
        </a:stretch>
      </xdr:blipFill>
      <xdr:spPr>
        <a:xfrm>
          <a:off x="3403600" y="345860"/>
          <a:ext cx="4749800" cy="73364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548179</xdr:colOff>
      <xdr:row>1</xdr:row>
      <xdr:rowOff>6569</xdr:rowOff>
    </xdr:from>
    <xdr:to>
      <xdr:col>14</xdr:col>
      <xdr:colOff>57150</xdr:colOff>
      <xdr:row>17</xdr:row>
      <xdr:rowOff>19050</xdr:rowOff>
    </xdr:to>
    <xdr:graphicFrame macro="">
      <xdr:nvGraphicFramePr>
        <xdr:cNvPr id="2" name="Gráfico 1">
          <a:extLst>
            <a:ext uri="{FF2B5EF4-FFF2-40B4-BE49-F238E27FC236}">
              <a16:creationId xmlns:a16="http://schemas.microsoft.com/office/drawing/2014/main" id="{F095AC55-1901-7125-92EC-F51F5A2D72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0</xdr:row>
      <xdr:rowOff>1</xdr:rowOff>
    </xdr:from>
    <xdr:to>
      <xdr:col>1</xdr:col>
      <xdr:colOff>2</xdr:colOff>
      <xdr:row>29</xdr:row>
      <xdr:rowOff>75293</xdr:rowOff>
    </xdr:to>
    <xdr:sp macro="" textlink="">
      <xdr:nvSpPr>
        <xdr:cNvPr id="3" name="CuadroTexto 2">
          <a:extLst>
            <a:ext uri="{FF2B5EF4-FFF2-40B4-BE49-F238E27FC236}">
              <a16:creationId xmlns:a16="http://schemas.microsoft.com/office/drawing/2014/main" id="{F554A9A6-E696-4CE9-A40F-1D291D7C9334}"/>
            </a:ext>
          </a:extLst>
        </xdr:cNvPr>
        <xdr:cNvSpPr txBox="1"/>
      </xdr:nvSpPr>
      <xdr:spPr>
        <a:xfrm>
          <a:off x="1" y="1"/>
          <a:ext cx="772584" cy="95156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s-CO" sz="6600">
              <a:solidFill>
                <a:schemeClr val="bg1">
                  <a:lumMod val="95000"/>
                </a:schemeClr>
              </a:solidFill>
              <a:latin typeface="Segoe UI" panose="020B0502040204020203" pitchFamily="34" charset="0"/>
              <a:cs typeface="Segoe UI" panose="020B0502040204020203" pitchFamily="34" charset="0"/>
            </a:rPr>
            <a:t>BORRADOR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B187-36A8-4297-80B1-63C7B696CA87}">
  <sheetPr>
    <tabColor theme="9"/>
  </sheetPr>
  <dimension ref="B2:C26"/>
  <sheetViews>
    <sheetView topLeftCell="A19" zoomScale="110" zoomScaleNormal="110" workbookViewId="0">
      <selection activeCell="D14" sqref="D14"/>
    </sheetView>
  </sheetViews>
  <sheetFormatPr baseColWidth="10" defaultColWidth="11.5" defaultRowHeight="16" x14ac:dyDescent="0.25"/>
  <cols>
    <col min="1" max="1" width="18.1640625" style="99" customWidth="1"/>
    <col min="2" max="2" width="46.5" style="99" customWidth="1"/>
    <col min="3" max="3" width="57.5" style="99" customWidth="1"/>
    <col min="4" max="16384" width="11.5" style="99"/>
  </cols>
  <sheetData>
    <row r="2" spans="2:3" ht="24" customHeight="1" x14ac:dyDescent="0.25">
      <c r="B2" s="146" t="s">
        <v>292</v>
      </c>
      <c r="C2" s="147"/>
    </row>
    <row r="3" spans="2:3" ht="24" customHeight="1" x14ac:dyDescent="0.25">
      <c r="B3" s="147"/>
      <c r="C3" s="147"/>
    </row>
    <row r="4" spans="2:3" ht="24" customHeight="1" x14ac:dyDescent="0.25">
      <c r="B4" s="147"/>
      <c r="C4" s="147"/>
    </row>
    <row r="5" spans="2:3" ht="24" customHeight="1" x14ac:dyDescent="0.25">
      <c r="B5" s="147"/>
      <c r="C5" s="147"/>
    </row>
    <row r="6" spans="2:3" ht="24" customHeight="1" x14ac:dyDescent="0.25">
      <c r="B6" s="147"/>
      <c r="C6" s="147"/>
    </row>
    <row r="8" spans="2:3" ht="17" thickBot="1" x14ac:dyDescent="0.3"/>
    <row r="9" spans="2:3" ht="50.25" customHeight="1" thickBot="1" x14ac:dyDescent="0.3">
      <c r="B9" s="148" t="s">
        <v>0</v>
      </c>
      <c r="C9" s="149"/>
    </row>
    <row r="10" spans="2:3" x14ac:dyDescent="0.25">
      <c r="B10" s="142" t="s">
        <v>1</v>
      </c>
      <c r="C10" s="141"/>
    </row>
    <row r="11" spans="2:3" x14ac:dyDescent="0.25">
      <c r="B11" s="143" t="s">
        <v>2</v>
      </c>
      <c r="C11" s="138"/>
    </row>
    <row r="12" spans="2:3" x14ac:dyDescent="0.25">
      <c r="B12" s="143" t="s">
        <v>3</v>
      </c>
      <c r="C12" s="138"/>
    </row>
    <row r="13" spans="2:3" x14ac:dyDescent="0.25">
      <c r="B13" s="143" t="s">
        <v>4</v>
      </c>
      <c r="C13" s="138"/>
    </row>
    <row r="14" spans="2:3" x14ac:dyDescent="0.25">
      <c r="B14" s="143" t="s">
        <v>293</v>
      </c>
      <c r="C14" s="138"/>
    </row>
    <row r="15" spans="2:3" x14ac:dyDescent="0.25">
      <c r="B15" s="143" t="s">
        <v>5</v>
      </c>
      <c r="C15" s="139"/>
    </row>
    <row r="16" spans="2:3" ht="17" thickBot="1" x14ac:dyDescent="0.3">
      <c r="B16" s="144" t="s">
        <v>6</v>
      </c>
      <c r="C16" s="140"/>
    </row>
    <row r="17" spans="2:3" ht="17" thickBot="1" x14ac:dyDescent="0.3"/>
    <row r="18" spans="2:3" ht="17" thickBot="1" x14ac:dyDescent="0.3">
      <c r="B18" s="155" t="s">
        <v>7</v>
      </c>
      <c r="C18" s="156"/>
    </row>
    <row r="19" spans="2:3" ht="102.75" customHeight="1" thickBot="1" x14ac:dyDescent="0.3">
      <c r="B19" s="153" t="s">
        <v>8</v>
      </c>
      <c r="C19" s="154"/>
    </row>
    <row r="20" spans="2:3" ht="24" customHeight="1" thickBot="1" x14ac:dyDescent="0.3"/>
    <row r="21" spans="2:3" ht="17" thickBot="1" x14ac:dyDescent="0.3">
      <c r="B21" s="155" t="s">
        <v>9</v>
      </c>
      <c r="C21" s="156"/>
    </row>
    <row r="22" spans="2:3" ht="111" customHeight="1" thickBot="1" x14ac:dyDescent="0.3">
      <c r="B22" s="150" t="s">
        <v>10</v>
      </c>
      <c r="C22" s="151"/>
    </row>
    <row r="23" spans="2:3" ht="35.25" customHeight="1" thickBot="1" x14ac:dyDescent="0.3"/>
    <row r="24" spans="2:3" ht="17" thickBot="1" x14ac:dyDescent="0.3">
      <c r="B24" s="155" t="s">
        <v>11</v>
      </c>
      <c r="C24" s="156"/>
    </row>
    <row r="25" spans="2:3" ht="68.25" customHeight="1" x14ac:dyDescent="0.25">
      <c r="B25" s="152" t="s">
        <v>12</v>
      </c>
      <c r="C25" s="151"/>
    </row>
    <row r="26" spans="2:3" ht="34.5" customHeight="1" x14ac:dyDescent="0.25"/>
  </sheetData>
  <mergeCells count="8">
    <mergeCell ref="B2:C6"/>
    <mergeCell ref="B9:C9"/>
    <mergeCell ref="B22:C22"/>
    <mergeCell ref="B25:C25"/>
    <mergeCell ref="B19:C19"/>
    <mergeCell ref="B18:C18"/>
    <mergeCell ref="B21:C21"/>
    <mergeCell ref="B24:C24"/>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3971-C30D-4692-B68C-3A41576C5AC0}">
  <sheetPr>
    <tabColor rgb="FF00B050"/>
    <pageSetUpPr fitToPage="1"/>
  </sheetPr>
  <dimension ref="A1:N54"/>
  <sheetViews>
    <sheetView tabSelected="1" zoomScale="50" zoomScaleNormal="80" workbookViewId="0">
      <selection activeCell="L6" sqref="L6"/>
    </sheetView>
  </sheetViews>
  <sheetFormatPr baseColWidth="10" defaultColWidth="11.5" defaultRowHeight="15" x14ac:dyDescent="0.2"/>
  <cols>
    <col min="1" max="1" width="21.83203125" customWidth="1"/>
    <col min="2" max="2" width="24.6640625" customWidth="1"/>
    <col min="3" max="3" width="33.5" customWidth="1"/>
    <col min="4" max="4" width="23.5" customWidth="1"/>
    <col min="5" max="5" width="43.6640625" customWidth="1"/>
    <col min="6" max="6" width="16.1640625" bestFit="1" customWidth="1"/>
    <col min="7" max="7" width="48.83203125" customWidth="1"/>
    <col min="8" max="8" width="16.1640625" bestFit="1" customWidth="1"/>
    <col min="9" max="9" width="48.1640625" customWidth="1"/>
    <col min="10" max="10" width="16.1640625" bestFit="1" customWidth="1"/>
    <col min="11" max="11" width="60.1640625" customWidth="1"/>
    <col min="12" max="12" width="16.1640625" bestFit="1" customWidth="1"/>
    <col min="13" max="13" width="23.33203125" customWidth="1"/>
  </cols>
  <sheetData>
    <row r="1" spans="1:14" x14ac:dyDescent="0.2">
      <c r="A1" s="1"/>
      <c r="B1" s="1"/>
      <c r="C1" s="1"/>
      <c r="D1" s="1"/>
      <c r="E1" s="1"/>
      <c r="F1" s="1"/>
      <c r="G1" s="1"/>
      <c r="H1" s="1"/>
      <c r="I1" s="1"/>
      <c r="J1" s="1"/>
      <c r="K1" s="1"/>
      <c r="L1" s="2"/>
    </row>
    <row r="2" spans="1:14" s="5" customFormat="1" ht="81.75" customHeight="1" x14ac:dyDescent="0.25">
      <c r="A2" s="4"/>
      <c r="B2" s="179" t="s">
        <v>295</v>
      </c>
      <c r="C2" s="180"/>
      <c r="D2" s="180"/>
      <c r="E2" s="180"/>
      <c r="F2" s="180"/>
      <c r="G2" s="180"/>
      <c r="H2" s="180"/>
      <c r="I2" s="180"/>
      <c r="J2" s="180"/>
      <c r="K2" s="180"/>
      <c r="L2" s="180"/>
      <c r="M2" s="4"/>
      <c r="N2" s="4"/>
    </row>
    <row r="3" spans="1:14" ht="16" thickBot="1" x14ac:dyDescent="0.25">
      <c r="A3" s="1"/>
      <c r="B3" s="1"/>
      <c r="C3" s="1"/>
      <c r="D3" s="1"/>
      <c r="E3" s="1"/>
      <c r="F3" s="1"/>
      <c r="G3" s="1"/>
      <c r="H3" s="1"/>
      <c r="I3" s="1"/>
      <c r="J3" s="1"/>
      <c r="K3" s="1"/>
      <c r="L3" s="2"/>
    </row>
    <row r="4" spans="1:14" ht="42.75" customHeight="1" thickBot="1" x14ac:dyDescent="0.25">
      <c r="A4" s="1"/>
      <c r="B4" s="181" t="s">
        <v>13</v>
      </c>
      <c r="C4" s="181" t="s">
        <v>14</v>
      </c>
      <c r="D4" s="191" t="s">
        <v>15</v>
      </c>
      <c r="E4" s="183" t="s">
        <v>287</v>
      </c>
      <c r="F4" s="184"/>
      <c r="G4" s="185" t="s">
        <v>289</v>
      </c>
      <c r="H4" s="186"/>
      <c r="I4" s="187" t="s">
        <v>290</v>
      </c>
      <c r="J4" s="188"/>
      <c r="K4" s="189" t="s">
        <v>291</v>
      </c>
      <c r="L4" s="190"/>
      <c r="M4" s="177" t="s">
        <v>286</v>
      </c>
    </row>
    <row r="5" spans="1:14" ht="43.5" customHeight="1" thickBot="1" x14ac:dyDescent="0.25">
      <c r="A5" s="1"/>
      <c r="B5" s="182"/>
      <c r="C5" s="182"/>
      <c r="D5" s="192"/>
      <c r="E5" s="104" t="s">
        <v>16</v>
      </c>
      <c r="F5" s="6" t="s">
        <v>17</v>
      </c>
      <c r="G5" s="133" t="s">
        <v>16</v>
      </c>
      <c r="H5" s="135" t="s">
        <v>18</v>
      </c>
      <c r="I5" s="136" t="s">
        <v>16</v>
      </c>
      <c r="J5" s="137" t="s">
        <v>19</v>
      </c>
      <c r="K5" s="133" t="s">
        <v>16</v>
      </c>
      <c r="L5" s="134" t="s">
        <v>288</v>
      </c>
      <c r="M5" s="178"/>
    </row>
    <row r="6" spans="1:14" ht="106.5" customHeight="1" thickBot="1" x14ac:dyDescent="0.25">
      <c r="A6" s="1"/>
      <c r="B6" s="169" t="s">
        <v>20</v>
      </c>
      <c r="C6" s="161" t="s">
        <v>21</v>
      </c>
      <c r="D6" s="105" t="s">
        <v>22</v>
      </c>
      <c r="E6" s="24" t="s">
        <v>23</v>
      </c>
      <c r="F6" s="28"/>
      <c r="G6" s="51" t="s">
        <v>25</v>
      </c>
      <c r="H6" s="44"/>
      <c r="I6" s="51" t="s">
        <v>26</v>
      </c>
      <c r="J6" s="115"/>
      <c r="K6" s="127" t="s">
        <v>27</v>
      </c>
      <c r="L6" s="115"/>
      <c r="M6" s="145" t="s">
        <v>294</v>
      </c>
    </row>
    <row r="7" spans="1:14" ht="105" customHeight="1" thickBot="1" x14ac:dyDescent="0.25">
      <c r="A7" s="1"/>
      <c r="B7" s="170"/>
      <c r="C7" s="162"/>
      <c r="D7" s="106" t="s">
        <v>28</v>
      </c>
      <c r="E7" s="25" t="s">
        <v>29</v>
      </c>
      <c r="F7" s="29"/>
      <c r="G7" s="41" t="s">
        <v>30</v>
      </c>
      <c r="H7" s="45"/>
      <c r="I7" s="41" t="s">
        <v>32</v>
      </c>
      <c r="J7" s="116"/>
      <c r="K7" s="128" t="s">
        <v>33</v>
      </c>
      <c r="L7" s="116"/>
      <c r="M7" s="145" t="s">
        <v>294</v>
      </c>
    </row>
    <row r="8" spans="1:14" ht="72.75" customHeight="1" thickBot="1" x14ac:dyDescent="0.25">
      <c r="A8" s="1"/>
      <c r="B8" s="170"/>
      <c r="C8" s="162"/>
      <c r="D8" s="106" t="s">
        <v>34</v>
      </c>
      <c r="E8" s="25" t="s">
        <v>35</v>
      </c>
      <c r="F8" s="29"/>
      <c r="G8" s="41" t="s">
        <v>36</v>
      </c>
      <c r="H8" s="45"/>
      <c r="I8" s="41" t="s">
        <v>37</v>
      </c>
      <c r="J8" s="116"/>
      <c r="K8" s="128" t="s">
        <v>38</v>
      </c>
      <c r="L8" s="116"/>
      <c r="M8" s="145" t="s">
        <v>294</v>
      </c>
    </row>
    <row r="9" spans="1:14" ht="92.25" customHeight="1" thickBot="1" x14ac:dyDescent="0.25">
      <c r="A9" s="1"/>
      <c r="B9" s="170"/>
      <c r="C9" s="162"/>
      <c r="D9" s="106" t="s">
        <v>39</v>
      </c>
      <c r="E9" s="25" t="s">
        <v>40</v>
      </c>
      <c r="F9" s="29"/>
      <c r="G9" s="41" t="s">
        <v>41</v>
      </c>
      <c r="H9" s="45"/>
      <c r="I9" s="41" t="s">
        <v>42</v>
      </c>
      <c r="J9" s="116"/>
      <c r="K9" s="128" t="s">
        <v>43</v>
      </c>
      <c r="L9" s="116"/>
      <c r="M9" s="145" t="s">
        <v>294</v>
      </c>
    </row>
    <row r="10" spans="1:14" ht="92.25" customHeight="1" thickBot="1" x14ac:dyDescent="0.25">
      <c r="A10" s="1"/>
      <c r="B10" s="170"/>
      <c r="C10" s="162"/>
      <c r="D10" s="106" t="s">
        <v>44</v>
      </c>
      <c r="E10" s="25" t="s">
        <v>45</v>
      </c>
      <c r="F10" s="29"/>
      <c r="G10" s="41" t="s">
        <v>46</v>
      </c>
      <c r="H10" s="45"/>
      <c r="I10" s="41" t="s">
        <v>47</v>
      </c>
      <c r="J10" s="116"/>
      <c r="K10" s="128" t="s">
        <v>48</v>
      </c>
      <c r="L10" s="116"/>
      <c r="M10" s="145" t="s">
        <v>294</v>
      </c>
    </row>
    <row r="11" spans="1:14" ht="108.75" customHeight="1" thickBot="1" x14ac:dyDescent="0.25">
      <c r="A11" s="1"/>
      <c r="B11" s="171"/>
      <c r="C11" s="172"/>
      <c r="D11" s="107" t="s">
        <v>49</v>
      </c>
      <c r="E11" s="26" t="s">
        <v>50</v>
      </c>
      <c r="F11" s="30"/>
      <c r="G11" s="42" t="s">
        <v>51</v>
      </c>
      <c r="H11" s="46"/>
      <c r="I11" s="42" t="s">
        <v>52</v>
      </c>
      <c r="J11" s="117"/>
      <c r="K11" s="129" t="s">
        <v>53</v>
      </c>
      <c r="L11" s="117"/>
      <c r="M11" s="145" t="s">
        <v>294</v>
      </c>
    </row>
    <row r="12" spans="1:14" ht="124.5" customHeight="1" thickBot="1" x14ac:dyDescent="0.25">
      <c r="A12" s="1"/>
      <c r="B12" s="173" t="s">
        <v>54</v>
      </c>
      <c r="C12" s="161" t="s">
        <v>55</v>
      </c>
      <c r="D12" s="108" t="s">
        <v>56</v>
      </c>
      <c r="E12" s="24" t="s">
        <v>57</v>
      </c>
      <c r="F12" s="31"/>
      <c r="G12" s="43" t="s">
        <v>58</v>
      </c>
      <c r="H12" s="47"/>
      <c r="I12" s="51" t="s">
        <v>59</v>
      </c>
      <c r="J12" s="118"/>
      <c r="K12" s="130" t="s">
        <v>60</v>
      </c>
      <c r="L12" s="118"/>
      <c r="M12" s="145" t="s">
        <v>294</v>
      </c>
    </row>
    <row r="13" spans="1:14" ht="63.75" customHeight="1" thickBot="1" x14ac:dyDescent="0.25">
      <c r="A13" s="1"/>
      <c r="B13" s="174"/>
      <c r="C13" s="162"/>
      <c r="D13" s="109" t="s">
        <v>61</v>
      </c>
      <c r="E13" s="25" t="s">
        <v>62</v>
      </c>
      <c r="F13" s="32"/>
      <c r="G13" s="41" t="s">
        <v>63</v>
      </c>
      <c r="H13" s="48"/>
      <c r="I13" s="52" t="s">
        <v>64</v>
      </c>
      <c r="J13" s="119"/>
      <c r="K13" s="128" t="s">
        <v>65</v>
      </c>
      <c r="L13" s="119"/>
      <c r="M13" s="145" t="s">
        <v>294</v>
      </c>
    </row>
    <row r="14" spans="1:14" ht="66.75" customHeight="1" thickBot="1" x14ac:dyDescent="0.25">
      <c r="A14" s="1"/>
      <c r="B14" s="174"/>
      <c r="C14" s="162"/>
      <c r="D14" s="109" t="s">
        <v>66</v>
      </c>
      <c r="E14" s="25" t="s">
        <v>67</v>
      </c>
      <c r="F14" s="32"/>
      <c r="G14" s="41" t="s">
        <v>68</v>
      </c>
      <c r="H14" s="48"/>
      <c r="I14" s="52" t="s">
        <v>69</v>
      </c>
      <c r="J14" s="119"/>
      <c r="K14" s="128" t="s">
        <v>70</v>
      </c>
      <c r="L14" s="119"/>
      <c r="M14" s="145" t="s">
        <v>294</v>
      </c>
    </row>
    <row r="15" spans="1:14" ht="92.25" customHeight="1" thickBot="1" x14ac:dyDescent="0.25">
      <c r="A15" s="1"/>
      <c r="B15" s="174"/>
      <c r="C15" s="162"/>
      <c r="D15" s="109" t="s">
        <v>71</v>
      </c>
      <c r="E15" s="25" t="s">
        <v>72</v>
      </c>
      <c r="F15" s="32"/>
      <c r="G15" s="41" t="s">
        <v>73</v>
      </c>
      <c r="H15" s="48"/>
      <c r="I15" s="52" t="s">
        <v>74</v>
      </c>
      <c r="J15" s="119"/>
      <c r="K15" s="128" t="s">
        <v>75</v>
      </c>
      <c r="L15" s="119"/>
      <c r="M15" s="145" t="s">
        <v>294</v>
      </c>
    </row>
    <row r="16" spans="1:14" ht="129.75" customHeight="1" thickBot="1" x14ac:dyDescent="0.25">
      <c r="A16" s="1"/>
      <c r="B16" s="175"/>
      <c r="C16" s="172"/>
      <c r="D16" s="20" t="s">
        <v>76</v>
      </c>
      <c r="E16" s="26" t="s">
        <v>77</v>
      </c>
      <c r="F16" s="33"/>
      <c r="G16" s="42" t="s">
        <v>78</v>
      </c>
      <c r="H16" s="49"/>
      <c r="I16" s="110" t="s">
        <v>79</v>
      </c>
      <c r="J16" s="120"/>
      <c r="K16" s="129" t="s">
        <v>80</v>
      </c>
      <c r="L16" s="120"/>
      <c r="M16" s="145" t="s">
        <v>294</v>
      </c>
    </row>
    <row r="17" spans="1:13" ht="115.5" customHeight="1" thickBot="1" x14ac:dyDescent="0.25">
      <c r="A17" s="1"/>
      <c r="B17" s="159" t="s">
        <v>81</v>
      </c>
      <c r="C17" s="161" t="s">
        <v>82</v>
      </c>
      <c r="D17" s="22" t="s">
        <v>83</v>
      </c>
      <c r="E17" s="24" t="s">
        <v>84</v>
      </c>
      <c r="F17" s="34"/>
      <c r="G17" s="43" t="s">
        <v>85</v>
      </c>
      <c r="H17" s="50"/>
      <c r="I17" s="43" t="s">
        <v>86</v>
      </c>
      <c r="J17" s="121"/>
      <c r="K17" s="130" t="s">
        <v>87</v>
      </c>
      <c r="L17" s="121"/>
      <c r="M17" s="145" t="s">
        <v>294</v>
      </c>
    </row>
    <row r="18" spans="1:13" ht="228.75" customHeight="1" thickBot="1" x14ac:dyDescent="0.25">
      <c r="A18" s="1"/>
      <c r="B18" s="160"/>
      <c r="C18" s="162"/>
      <c r="D18" s="21" t="s">
        <v>88</v>
      </c>
      <c r="E18" s="25" t="s">
        <v>89</v>
      </c>
      <c r="F18" s="35"/>
      <c r="G18" s="41" t="s">
        <v>90</v>
      </c>
      <c r="H18" s="36"/>
      <c r="I18" s="52" t="s">
        <v>91</v>
      </c>
      <c r="J18" s="122"/>
      <c r="K18" s="128" t="s">
        <v>92</v>
      </c>
      <c r="L18" s="122"/>
      <c r="M18" s="145" t="s">
        <v>294</v>
      </c>
    </row>
    <row r="19" spans="1:13" ht="111" customHeight="1" thickBot="1" x14ac:dyDescent="0.25">
      <c r="A19" s="1"/>
      <c r="B19" s="160"/>
      <c r="C19" s="163"/>
      <c r="D19" s="21" t="s">
        <v>93</v>
      </c>
      <c r="E19" s="25" t="s">
        <v>94</v>
      </c>
      <c r="F19" s="36"/>
      <c r="G19" s="41" t="s">
        <v>95</v>
      </c>
      <c r="H19" s="36"/>
      <c r="I19" s="52" t="s">
        <v>96</v>
      </c>
      <c r="J19" s="122"/>
      <c r="K19" s="128" t="s">
        <v>97</v>
      </c>
      <c r="L19" s="122"/>
      <c r="M19" s="145" t="s">
        <v>294</v>
      </c>
    </row>
    <row r="20" spans="1:13" ht="82.5" customHeight="1" thickBot="1" x14ac:dyDescent="0.25">
      <c r="A20" s="1"/>
      <c r="B20" s="160"/>
      <c r="C20" s="163"/>
      <c r="D20" s="21" t="s">
        <v>98</v>
      </c>
      <c r="E20" s="25" t="s">
        <v>99</v>
      </c>
      <c r="F20" s="35"/>
      <c r="G20" s="41" t="s">
        <v>100</v>
      </c>
      <c r="H20" s="36"/>
      <c r="I20" s="41" t="s">
        <v>101</v>
      </c>
      <c r="J20" s="122"/>
      <c r="K20" s="128" t="s">
        <v>102</v>
      </c>
      <c r="L20" s="122"/>
      <c r="M20" s="145" t="s">
        <v>294</v>
      </c>
    </row>
    <row r="21" spans="1:13" ht="103.5" customHeight="1" thickBot="1" x14ac:dyDescent="0.25">
      <c r="A21" s="1"/>
      <c r="B21" s="160"/>
      <c r="C21" s="163"/>
      <c r="D21" s="21" t="s">
        <v>103</v>
      </c>
      <c r="E21" s="25" t="s">
        <v>104</v>
      </c>
      <c r="F21" s="36"/>
      <c r="G21" s="41" t="s">
        <v>105</v>
      </c>
      <c r="H21" s="36"/>
      <c r="I21" s="41" t="s">
        <v>106</v>
      </c>
      <c r="J21" s="122"/>
      <c r="K21" s="128" t="s">
        <v>107</v>
      </c>
      <c r="L21" s="122"/>
      <c r="M21" s="145" t="s">
        <v>294</v>
      </c>
    </row>
    <row r="22" spans="1:13" ht="82.5" customHeight="1" thickBot="1" x14ac:dyDescent="0.25">
      <c r="A22" s="1"/>
      <c r="B22" s="160"/>
      <c r="C22" s="163"/>
      <c r="D22" s="21" t="s">
        <v>108</v>
      </c>
      <c r="E22" s="25" t="s">
        <v>109</v>
      </c>
      <c r="F22" s="36"/>
      <c r="G22" s="41" t="s">
        <v>110</v>
      </c>
      <c r="H22" s="36"/>
      <c r="I22" s="52" t="s">
        <v>111</v>
      </c>
      <c r="J22" s="122"/>
      <c r="K22" s="128" t="s">
        <v>112</v>
      </c>
      <c r="L22" s="122"/>
      <c r="M22" s="145" t="s">
        <v>294</v>
      </c>
    </row>
    <row r="23" spans="1:13" ht="82.5" customHeight="1" thickBot="1" x14ac:dyDescent="0.25">
      <c r="A23" s="1"/>
      <c r="B23" s="160"/>
      <c r="C23" s="164"/>
      <c r="D23" s="23" t="s">
        <v>113</v>
      </c>
      <c r="E23" s="26" t="s">
        <v>114</v>
      </c>
      <c r="F23" s="37"/>
      <c r="G23" s="42" t="s">
        <v>115</v>
      </c>
      <c r="H23" s="37"/>
      <c r="I23" s="42" t="s">
        <v>116</v>
      </c>
      <c r="J23" s="123"/>
      <c r="K23" s="129" t="s">
        <v>117</v>
      </c>
      <c r="L23" s="123"/>
      <c r="M23" s="145" t="s">
        <v>294</v>
      </c>
    </row>
    <row r="24" spans="1:13" ht="49" thickBot="1" x14ac:dyDescent="0.25">
      <c r="A24" s="1"/>
      <c r="B24" s="165" t="s">
        <v>118</v>
      </c>
      <c r="C24" s="161" t="s">
        <v>119</v>
      </c>
      <c r="D24" s="111" t="s">
        <v>120</v>
      </c>
      <c r="E24" s="24" t="s">
        <v>121</v>
      </c>
      <c r="F24" s="38"/>
      <c r="G24" s="43" t="s">
        <v>122</v>
      </c>
      <c r="H24" s="38"/>
      <c r="I24" s="43" t="s">
        <v>123</v>
      </c>
      <c r="J24" s="124"/>
      <c r="K24" s="130" t="s">
        <v>124</v>
      </c>
      <c r="L24" s="124"/>
      <c r="M24" s="145" t="s">
        <v>294</v>
      </c>
    </row>
    <row r="25" spans="1:13" ht="49" thickBot="1" x14ac:dyDescent="0.25">
      <c r="A25" s="1"/>
      <c r="B25" s="166"/>
      <c r="C25" s="162"/>
      <c r="D25" s="112" t="s">
        <v>125</v>
      </c>
      <c r="E25" s="25" t="s">
        <v>126</v>
      </c>
      <c r="F25" s="39"/>
      <c r="G25" s="41" t="s">
        <v>127</v>
      </c>
      <c r="H25" s="39"/>
      <c r="I25" s="41" t="s">
        <v>128</v>
      </c>
      <c r="J25" s="125"/>
      <c r="K25" s="128" t="s">
        <v>129</v>
      </c>
      <c r="L25" s="132"/>
      <c r="M25" s="145" t="s">
        <v>294</v>
      </c>
    </row>
    <row r="26" spans="1:13" ht="49" thickBot="1" x14ac:dyDescent="0.25">
      <c r="A26" s="1"/>
      <c r="B26" s="167"/>
      <c r="C26" s="168"/>
      <c r="D26" s="113" t="s">
        <v>130</v>
      </c>
      <c r="E26" s="27" t="s">
        <v>131</v>
      </c>
      <c r="F26" s="40"/>
      <c r="G26" s="114" t="s">
        <v>132</v>
      </c>
      <c r="H26" s="40"/>
      <c r="I26" s="114" t="s">
        <v>133</v>
      </c>
      <c r="J26" s="126"/>
      <c r="K26" s="131" t="s">
        <v>134</v>
      </c>
      <c r="L26" s="126"/>
      <c r="M26" s="145" t="s">
        <v>294</v>
      </c>
    </row>
    <row r="27" spans="1:13" x14ac:dyDescent="0.2">
      <c r="A27" s="1"/>
      <c r="B27" s="1"/>
      <c r="C27" s="1"/>
      <c r="D27" s="1"/>
      <c r="E27" s="1"/>
      <c r="F27" s="1"/>
      <c r="G27" s="1"/>
      <c r="I27" s="1"/>
      <c r="K27" s="1"/>
    </row>
    <row r="28" spans="1:13" x14ac:dyDescent="0.2">
      <c r="A28" s="1"/>
      <c r="B28" s="1"/>
      <c r="C28" s="1"/>
      <c r="D28" s="1"/>
      <c r="E28" s="1"/>
      <c r="F28" s="1"/>
      <c r="G28" s="1"/>
      <c r="I28" s="1"/>
      <c r="K28" s="1"/>
    </row>
    <row r="29" spans="1:13" x14ac:dyDescent="0.2">
      <c r="A29" s="1"/>
      <c r="B29" s="1"/>
      <c r="C29" s="1"/>
      <c r="D29" s="1"/>
      <c r="E29" s="1"/>
      <c r="F29" s="1"/>
      <c r="G29" s="1"/>
      <c r="I29" s="1"/>
      <c r="K29" s="1"/>
    </row>
    <row r="30" spans="1:13" x14ac:dyDescent="0.2">
      <c r="A30" s="1"/>
      <c r="B30" s="8" t="s">
        <v>135</v>
      </c>
      <c r="C30" s="1"/>
      <c r="D30" s="1"/>
      <c r="E30" s="1"/>
      <c r="F30" s="1"/>
      <c r="G30" s="1"/>
      <c r="I30" s="1"/>
      <c r="K30" s="1"/>
    </row>
    <row r="31" spans="1:13" x14ac:dyDescent="0.2">
      <c r="A31" s="1"/>
      <c r="B31" s="1"/>
      <c r="C31" s="1"/>
      <c r="D31" s="1"/>
      <c r="E31" s="1"/>
      <c r="F31" s="1"/>
      <c r="G31" s="1"/>
      <c r="I31" s="1"/>
      <c r="K31" s="1"/>
    </row>
    <row r="32" spans="1:13" ht="16" thickBot="1" x14ac:dyDescent="0.25">
      <c r="A32" s="1"/>
      <c r="B32" s="69"/>
      <c r="C32" s="176" t="s">
        <v>136</v>
      </c>
      <c r="D32" s="176"/>
      <c r="E32" s="176"/>
      <c r="F32" s="176"/>
      <c r="G32" s="157" t="s">
        <v>137</v>
      </c>
      <c r="H32" s="68"/>
      <c r="I32" s="1"/>
      <c r="K32" s="1"/>
    </row>
    <row r="33" spans="1:11" ht="16" thickBot="1" x14ac:dyDescent="0.25">
      <c r="A33" s="1"/>
      <c r="B33" s="74" t="s">
        <v>15</v>
      </c>
      <c r="C33" s="75" t="s">
        <v>138</v>
      </c>
      <c r="D33" s="75" t="s">
        <v>139</v>
      </c>
      <c r="E33" s="75" t="s">
        <v>140</v>
      </c>
      <c r="F33" s="75" t="s">
        <v>141</v>
      </c>
      <c r="G33" s="158"/>
      <c r="H33" s="68"/>
      <c r="I33" s="1"/>
      <c r="K33" s="1"/>
    </row>
    <row r="34" spans="1:11" ht="30" customHeight="1" x14ac:dyDescent="0.2">
      <c r="A34" s="1"/>
      <c r="B34" s="81" t="s">
        <v>22</v>
      </c>
      <c r="C34" s="63" t="str">
        <f>IF(AND(F6="P01",H6="",J6="",L6=""),1,"0")</f>
        <v>0</v>
      </c>
      <c r="D34" s="63" t="str">
        <f>IF(AND(F6="",H6="P11",J6="",L6=""),1,"0")</f>
        <v>0</v>
      </c>
      <c r="E34" s="63" t="str">
        <f>IF(AND(F6="",H6="",J6="P21",L6=""),1,"0")</f>
        <v>0</v>
      </c>
      <c r="F34" s="61" t="str">
        <f>IF(AND(F6="",H6="",J6="",L6="P31"),1,"0")</f>
        <v>0</v>
      </c>
      <c r="G34" s="76" t="str">
        <f>IF(AND(C34="0",D34="0",E34="0",F34="0"),"Verificar diligenciamiento","Correcto diligenciamiento")</f>
        <v>Verificar diligenciamiento</v>
      </c>
      <c r="H34" s="70"/>
      <c r="I34" s="1"/>
      <c r="K34" s="1"/>
    </row>
    <row r="35" spans="1:11" ht="30" customHeight="1" x14ac:dyDescent="0.2">
      <c r="A35" s="1"/>
      <c r="B35" s="82" t="s">
        <v>28</v>
      </c>
      <c r="C35" s="64" t="str">
        <f>IF(AND(F7="P02",H7="",J7="",L7=""),1,"0")</f>
        <v>0</v>
      </c>
      <c r="D35" s="64" t="str">
        <f>IF(AND(F7="",H7="P12",J7="",L7=""),1,"0")</f>
        <v>0</v>
      </c>
      <c r="E35" s="64" t="str">
        <f>IF(AND(F7="",H7="",J7="P22",L7=""),1,"0")</f>
        <v>0</v>
      </c>
      <c r="F35" s="60" t="str">
        <f>IF(AND(F7="",H7="",J7="",L7="P32"),1,"0")</f>
        <v>0</v>
      </c>
      <c r="G35" s="77" t="str">
        <f t="shared" ref="G35:G54" si="0">IF(AND(C35="0",D35="0",E35="0",F35="0"),"Verificar diligenciamiento","Correcto diligenciamiento")</f>
        <v>Verificar diligenciamiento</v>
      </c>
      <c r="H35" s="70"/>
      <c r="I35" s="1"/>
      <c r="K35" s="1"/>
    </row>
    <row r="36" spans="1:11" ht="30" customHeight="1" x14ac:dyDescent="0.2">
      <c r="A36" s="1"/>
      <c r="B36" s="82" t="s">
        <v>34</v>
      </c>
      <c r="C36" s="64" t="str">
        <f>IF(AND(F8="P03",H8="",J8="",L8=""),1,"0")</f>
        <v>0</v>
      </c>
      <c r="D36" s="64" t="str">
        <f>IF(AND(F8="",H8="P13",J8="",L8=""),1,"0")</f>
        <v>0</v>
      </c>
      <c r="E36" s="64" t="str">
        <f>IF(AND(F8="",H8="",J8="P23",L8=""),1,"0")</f>
        <v>0</v>
      </c>
      <c r="F36" s="60" t="str">
        <f>IF(AND(F8="",H8="",J8="",L8="P33"),1,"0")</f>
        <v>0</v>
      </c>
      <c r="G36" s="77" t="str">
        <f t="shared" si="0"/>
        <v>Verificar diligenciamiento</v>
      </c>
      <c r="H36" s="70"/>
      <c r="I36" s="1"/>
      <c r="K36" s="1"/>
    </row>
    <row r="37" spans="1:11" ht="30" customHeight="1" x14ac:dyDescent="0.2">
      <c r="A37" s="1"/>
      <c r="B37" s="83" t="s">
        <v>39</v>
      </c>
      <c r="C37" s="64" t="str">
        <f>IF(AND(F9="P04",H9="",J9="",L9=""),1,"0")</f>
        <v>0</v>
      </c>
      <c r="D37" s="66" t="str">
        <f>IF(AND(F9="",H9="P14",J9="",L9=""),1,"0")</f>
        <v>0</v>
      </c>
      <c r="E37" s="66" t="str">
        <f>IF(AND(F9="",H9="",J9="P24",L9=""),1,"0")</f>
        <v>0</v>
      </c>
      <c r="F37" s="60" t="str">
        <f>IF(AND(F9="",H9="",J9="",L9="P34"),1,"0")</f>
        <v>0</v>
      </c>
      <c r="G37" s="77" t="str">
        <f t="shared" si="0"/>
        <v>Verificar diligenciamiento</v>
      </c>
      <c r="I37" s="1"/>
      <c r="K37" s="1"/>
    </row>
    <row r="38" spans="1:11" ht="30" customHeight="1" x14ac:dyDescent="0.2">
      <c r="A38" s="1"/>
      <c r="B38" s="83" t="s">
        <v>44</v>
      </c>
      <c r="C38" s="64" t="str">
        <f>IF(AND(F10="P05",H10="",J10="",L10=""),1,"0")</f>
        <v>0</v>
      </c>
      <c r="D38" s="66" t="str">
        <f>IF(AND(F10="",H10="P15",J10="",L10=""),1,"0")</f>
        <v>0</v>
      </c>
      <c r="E38" s="66" t="str">
        <f>IF(AND(F10="",H10="",J10="P25",L10=""),1,"0")</f>
        <v>0</v>
      </c>
      <c r="F38" s="60" t="str">
        <f>IF(AND(F10="",H10="",J10="",L10="P35"),1,"0")</f>
        <v>0</v>
      </c>
      <c r="G38" s="77" t="str">
        <f t="shared" si="0"/>
        <v>Verificar diligenciamiento</v>
      </c>
      <c r="I38" s="1"/>
      <c r="K38" s="1"/>
    </row>
    <row r="39" spans="1:11" ht="30" customHeight="1" thickBot="1" x14ac:dyDescent="0.25">
      <c r="B39" s="84" t="s">
        <v>49</v>
      </c>
      <c r="C39" s="65" t="str">
        <f>IF(AND(F11="P06",H11="",J11="",L11=""),1,"0")</f>
        <v>0</v>
      </c>
      <c r="D39" s="78" t="str">
        <f>IF(AND(F11="",H11="P16",J11="",L11=""),1,"0")</f>
        <v>0</v>
      </c>
      <c r="E39" s="78" t="str">
        <f>IF(AND(F11="",H11="",J11="P26",L11=""),1,"0")</f>
        <v>0</v>
      </c>
      <c r="F39" s="62" t="str">
        <f>IF(AND(F11="",H11="",J11="",L11="P36"),1,"0")</f>
        <v>0</v>
      </c>
      <c r="G39" s="79" t="str">
        <f t="shared" si="0"/>
        <v>Verificar diligenciamiento</v>
      </c>
    </row>
    <row r="40" spans="1:11" ht="30" customHeight="1" x14ac:dyDescent="0.2">
      <c r="B40" s="73" t="s">
        <v>56</v>
      </c>
      <c r="C40" s="63" t="str">
        <f>IF(AND(F12="G01",H12="",J12="",L12=""),1,"0")</f>
        <v>0</v>
      </c>
      <c r="D40" s="80" t="str">
        <f>IF(AND(F12="",H12="G11",J12="",L12=""),1,"0")</f>
        <v>0</v>
      </c>
      <c r="E40" s="80" t="str">
        <f>IF(AND(F12="",H12="",J12="G21",L12=""),1,"0")</f>
        <v>0</v>
      </c>
      <c r="F40" s="61" t="str">
        <f>IF(AND(F12="",H12="",J12="",L12="G31"),1,"0")</f>
        <v>0</v>
      </c>
      <c r="G40" s="76" t="str">
        <f t="shared" si="0"/>
        <v>Verificar diligenciamiento</v>
      </c>
    </row>
    <row r="41" spans="1:11" ht="30" customHeight="1" x14ac:dyDescent="0.2">
      <c r="B41" s="71" t="s">
        <v>142</v>
      </c>
      <c r="C41" s="64" t="str">
        <f>IF(AND(F13="G02",H13="",J13="",L13=""),1,"0")</f>
        <v>0</v>
      </c>
      <c r="D41" s="67" t="str">
        <f>IF(AND(F13="",H13="G12",J13="",L13=""),1,"0")</f>
        <v>0</v>
      </c>
      <c r="E41" s="67" t="str">
        <f>IF(AND(F13="",H13="",J13="G22",L13=""),1,"0")</f>
        <v>0</v>
      </c>
      <c r="F41" s="60" t="str">
        <f>IF(AND(F13="",H13="",J13="",L13="G32"),1,"0")</f>
        <v>0</v>
      </c>
      <c r="G41" s="77" t="str">
        <f t="shared" si="0"/>
        <v>Verificar diligenciamiento</v>
      </c>
    </row>
    <row r="42" spans="1:11" ht="30" customHeight="1" x14ac:dyDescent="0.2">
      <c r="B42" s="71" t="s">
        <v>66</v>
      </c>
      <c r="C42" s="64" t="str">
        <f>IF(AND(F14="G03",H14="",J14="",L14=""),1,"0")</f>
        <v>0</v>
      </c>
      <c r="D42" s="67" t="str">
        <f>IF(AND(F14="",H14="G13",J14="",L14=""),1,"0")</f>
        <v>0</v>
      </c>
      <c r="E42" s="67" t="str">
        <f>IF(AND(F14="",H14="",J14="G23",L14=""),1,"0")</f>
        <v>0</v>
      </c>
      <c r="F42" s="60" t="str">
        <f>IF(AND(F14="",H14="",J14="",L14="G33"),1,"0")</f>
        <v>0</v>
      </c>
      <c r="G42" s="77" t="str">
        <f t="shared" si="0"/>
        <v>Verificar diligenciamiento</v>
      </c>
    </row>
    <row r="43" spans="1:11" ht="30" customHeight="1" x14ac:dyDescent="0.2">
      <c r="B43" s="71" t="s">
        <v>71</v>
      </c>
      <c r="C43" s="64" t="str">
        <f>IF(AND(F15="G04",H15="",J15="",L15=""),1,"0")</f>
        <v>0</v>
      </c>
      <c r="D43" s="67" t="str">
        <f>IF(AND(F15="",H15="G14",J15="",L15=""),1,"0")</f>
        <v>0</v>
      </c>
      <c r="E43" s="67" t="str">
        <f>IF(AND(F15="",H15="",J15="G24",L15=""),1,"0")</f>
        <v>0</v>
      </c>
      <c r="F43" s="60" t="str">
        <f>IF(AND(F15="",H15="",J15="",L15="G34"),1,"0")</f>
        <v>0</v>
      </c>
      <c r="G43" s="77" t="str">
        <f t="shared" si="0"/>
        <v>Verificar diligenciamiento</v>
      </c>
    </row>
    <row r="44" spans="1:11" ht="30" customHeight="1" thickBot="1" x14ac:dyDescent="0.25">
      <c r="B44" s="72" t="s">
        <v>76</v>
      </c>
      <c r="C44" s="65" t="str">
        <f>IF(AND(F16="G05",H16="",J16="",L16=""),1,"0")</f>
        <v>0</v>
      </c>
      <c r="D44" s="78" t="str">
        <f>IF(AND(F16="",H16="G15",J16="",L16=""),1,"0")</f>
        <v>0</v>
      </c>
      <c r="E44" s="78" t="str">
        <f>IF(AND(F16="",H16="",J16="G25",L16=""),1,"0")</f>
        <v>0</v>
      </c>
      <c r="F44" s="62" t="str">
        <f>IF(AND(F16="",H16="",J16="",L16="G35"),1,"0")</f>
        <v>0</v>
      </c>
      <c r="G44" s="79" t="str">
        <f t="shared" si="0"/>
        <v>Verificar diligenciamiento</v>
      </c>
    </row>
    <row r="45" spans="1:11" ht="30" customHeight="1" x14ac:dyDescent="0.2">
      <c r="B45" s="85" t="s">
        <v>83</v>
      </c>
      <c r="C45" s="63" t="str">
        <f>IF(AND(F17="M01",H17="",J17="",L17=""),1,"0")</f>
        <v>0</v>
      </c>
      <c r="D45" s="80" t="str">
        <f>IF(AND(F17="",H17="M11",J17="",L17=""),1,"0")</f>
        <v>0</v>
      </c>
      <c r="E45" s="80" t="str">
        <f>IF(AND(F17="",H17="",J17="M21",L17=""),1,"0")</f>
        <v>0</v>
      </c>
      <c r="F45" s="61" t="str">
        <f>IF(AND(F17="",H17="",J17="",L17="M31"),1,"0")</f>
        <v>0</v>
      </c>
      <c r="G45" s="76" t="str">
        <f t="shared" si="0"/>
        <v>Verificar diligenciamiento</v>
      </c>
    </row>
    <row r="46" spans="1:11" ht="30" customHeight="1" x14ac:dyDescent="0.2">
      <c r="B46" s="83" t="s">
        <v>88</v>
      </c>
      <c r="C46" s="64" t="str">
        <f>IF(AND(F18="M02",H18="",J18="",L18=""),1,"0")</f>
        <v>0</v>
      </c>
      <c r="D46" s="67" t="str">
        <f>IF(AND(F18="",H18="M12",J18="",L18=""),1,"0")</f>
        <v>0</v>
      </c>
      <c r="E46" s="67" t="str">
        <f>IF(AND(F18="",H18="",J18="M22",L18=""),1,"0")</f>
        <v>0</v>
      </c>
      <c r="F46" s="60" t="str">
        <f>IF(AND(F18="",H18="",J18="",L18="M32"),1,"0")</f>
        <v>0</v>
      </c>
      <c r="G46" s="77" t="str">
        <f t="shared" si="0"/>
        <v>Verificar diligenciamiento</v>
      </c>
    </row>
    <row r="47" spans="1:11" ht="30" customHeight="1" x14ac:dyDescent="0.2">
      <c r="B47" s="83" t="s">
        <v>93</v>
      </c>
      <c r="C47" s="64" t="str">
        <f>IF(AND(F19="M03",H19="",J19="",L19=""),1,"0")</f>
        <v>0</v>
      </c>
      <c r="D47" s="67" t="str">
        <f>IF(AND(F19="",H19="M13",J19="",L19=""),1,"0")</f>
        <v>0</v>
      </c>
      <c r="E47" s="67" t="str">
        <f>IF(AND(F19="",H19="",J19="M23",L19=""),1,"0")</f>
        <v>0</v>
      </c>
      <c r="F47" s="60" t="str">
        <f>IF(AND(F19="",H19="",J19="",L19="M33"),1,"0")</f>
        <v>0</v>
      </c>
      <c r="G47" s="77" t="str">
        <f t="shared" si="0"/>
        <v>Verificar diligenciamiento</v>
      </c>
    </row>
    <row r="48" spans="1:11" ht="30" customHeight="1" x14ac:dyDescent="0.2">
      <c r="B48" s="83" t="s">
        <v>98</v>
      </c>
      <c r="C48" s="64" t="str">
        <f>IF(AND(F20="M04",H20="",J20="",L20=""),1,"0")</f>
        <v>0</v>
      </c>
      <c r="D48" s="67" t="str">
        <f>IF(AND(F20="",H20="M14",J20="",L20=""),1,"0")</f>
        <v>0</v>
      </c>
      <c r="E48" s="67" t="str">
        <f>IF(AND(F20="",H20="",J20="M24",L20=""),1,"0")</f>
        <v>0</v>
      </c>
      <c r="F48" s="60" t="str">
        <f>IF(AND(F20="",H20="",J20="",L20="M34"),1,"0")</f>
        <v>0</v>
      </c>
      <c r="G48" s="77" t="str">
        <f t="shared" si="0"/>
        <v>Verificar diligenciamiento</v>
      </c>
    </row>
    <row r="49" spans="2:7" ht="30" customHeight="1" x14ac:dyDescent="0.2">
      <c r="B49" s="83" t="s">
        <v>143</v>
      </c>
      <c r="C49" s="64" t="str">
        <f>IF(AND(F21="M05",H21="",J21="",L21=""),1,"0")</f>
        <v>0</v>
      </c>
      <c r="D49" s="67" t="str">
        <f>IF(AND(F21="",H21="M15",J21="",L21=""),1,"0")</f>
        <v>0</v>
      </c>
      <c r="E49" s="67" t="str">
        <f>IF(AND(F21="",H21="",J21="M25",L21=""),1,"0")</f>
        <v>0</v>
      </c>
      <c r="F49" s="60" t="str">
        <f>IF(AND(F21="",H21="",J21="",L21="M35"),1,"0")</f>
        <v>0</v>
      </c>
      <c r="G49" s="77" t="str">
        <f t="shared" si="0"/>
        <v>Verificar diligenciamiento</v>
      </c>
    </row>
    <row r="50" spans="2:7" ht="30" customHeight="1" x14ac:dyDescent="0.2">
      <c r="B50" s="83" t="s">
        <v>108</v>
      </c>
      <c r="C50" s="64" t="str">
        <f>IF(AND(F22="M06",H22="",J22="",L22=""),1,"0")</f>
        <v>0</v>
      </c>
      <c r="D50" s="67" t="str">
        <f>IF(AND(F22="",H22="M16",J22="",L22=""),1,"0")</f>
        <v>0</v>
      </c>
      <c r="E50" s="67" t="str">
        <f>IF(AND(F22="",H22="",J22="M26",L22=""),1,"0")</f>
        <v>0</v>
      </c>
      <c r="F50" s="60" t="str">
        <f>IF(AND(F22="",H22="",J22="",L22="M36"),1,"0")</f>
        <v>0</v>
      </c>
      <c r="G50" s="77" t="str">
        <f t="shared" si="0"/>
        <v>Verificar diligenciamiento</v>
      </c>
    </row>
    <row r="51" spans="2:7" ht="30" customHeight="1" thickBot="1" x14ac:dyDescent="0.25">
      <c r="B51" s="84" t="s">
        <v>144</v>
      </c>
      <c r="C51" s="65" t="str">
        <f>IF(AND(F23="M07",H23="",J23="",L23=""),1,"0")</f>
        <v>0</v>
      </c>
      <c r="D51" s="78" t="str">
        <f>IF(AND(F23="",H23="M17",J23="",L23=""),1,"0")</f>
        <v>0</v>
      </c>
      <c r="E51" s="78" t="str">
        <f>IF(AND(F23="",H23="",J23="M27",L23=""),1,"0")</f>
        <v>0</v>
      </c>
      <c r="F51" s="62" t="str">
        <f>IF(AND(F23="",H23="",J23="",L23="M37"),1,"0")</f>
        <v>0</v>
      </c>
      <c r="G51" s="79" t="str">
        <f t="shared" si="0"/>
        <v>Verificar diligenciamiento</v>
      </c>
    </row>
    <row r="52" spans="2:7" ht="30" customHeight="1" x14ac:dyDescent="0.2">
      <c r="B52" s="73" t="s">
        <v>145</v>
      </c>
      <c r="C52" s="63" t="str">
        <f>IF(AND(F24="D01",H24="",J24="",L24=""),1,"0")</f>
        <v>0</v>
      </c>
      <c r="D52" s="80" t="str">
        <f>IF(AND(F24="",H24="D11",J24="",L24=""),1,"0")</f>
        <v>0</v>
      </c>
      <c r="E52" s="80" t="str">
        <f>IF(AND(F24="",H24="",J24="D21",L24=""),1,"0")</f>
        <v>0</v>
      </c>
      <c r="F52" s="61" t="str">
        <f>IF(AND(F24="",H24="",J24="",L24="D31"),1,"0")</f>
        <v>0</v>
      </c>
      <c r="G52" s="76" t="str">
        <f t="shared" si="0"/>
        <v>Verificar diligenciamiento</v>
      </c>
    </row>
    <row r="53" spans="2:7" ht="30" customHeight="1" x14ac:dyDescent="0.2">
      <c r="B53" s="71" t="s">
        <v>146</v>
      </c>
      <c r="C53" s="64" t="str">
        <f>IF(AND(F25="D02",H25="",J25="",L25=""),1,"0")</f>
        <v>0</v>
      </c>
      <c r="D53" s="67" t="str">
        <f>IF(AND(F25="",H25="D12",J25="",L25=""),1,"0")</f>
        <v>0</v>
      </c>
      <c r="E53" s="67" t="str">
        <f>IF(AND(F25="",H25="",J25="D22",L25=""),1,"0")</f>
        <v>0</v>
      </c>
      <c r="F53" s="60" t="str">
        <f>IF(AND(F25="",H25="",J25="",L25="D32"),1,"0")</f>
        <v>0</v>
      </c>
      <c r="G53" s="77" t="str">
        <f t="shared" si="0"/>
        <v>Verificar diligenciamiento</v>
      </c>
    </row>
    <row r="54" spans="2:7" ht="30" customHeight="1" thickBot="1" x14ac:dyDescent="0.25">
      <c r="B54" s="72" t="s">
        <v>130</v>
      </c>
      <c r="C54" s="65" t="str">
        <f>IF(AND(F26="D03",H26="",J26="",L26=""),1,"0")</f>
        <v>0</v>
      </c>
      <c r="D54" s="78" t="str">
        <f>IF(AND(F26="",H26="D13",J26="",L26=""),1,"0")</f>
        <v>0</v>
      </c>
      <c r="E54" s="78" t="str">
        <f>IF(AND(F26="",H26="",J26="D23",L26=""),1,"0")</f>
        <v>0</v>
      </c>
      <c r="F54" s="62" t="str">
        <f>IF(AND(F26="",H26="",J26="",L26="D33"),1,"0")</f>
        <v>0</v>
      </c>
      <c r="G54" s="79" t="str">
        <f t="shared" si="0"/>
        <v>Verificar diligenciamiento</v>
      </c>
    </row>
  </sheetData>
  <mergeCells count="19">
    <mergeCell ref="M4:M5"/>
    <mergeCell ref="B2:L2"/>
    <mergeCell ref="B4:B5"/>
    <mergeCell ref="C4:C5"/>
    <mergeCell ref="E4:F4"/>
    <mergeCell ref="G4:H4"/>
    <mergeCell ref="I4:J4"/>
    <mergeCell ref="K4:L4"/>
    <mergeCell ref="D4:D5"/>
    <mergeCell ref="B6:B11"/>
    <mergeCell ref="C6:C11"/>
    <mergeCell ref="B12:B16"/>
    <mergeCell ref="C12:C16"/>
    <mergeCell ref="C32:F32"/>
    <mergeCell ref="G32:G33"/>
    <mergeCell ref="B17:B23"/>
    <mergeCell ref="C17:C23"/>
    <mergeCell ref="B24:B26"/>
    <mergeCell ref="C24:C26"/>
  </mergeCells>
  <conditionalFormatting sqref="C34:F54">
    <cfRule type="cellIs" dxfId="7" priority="3" operator="notEqual">
      <formula>"0"</formula>
    </cfRule>
    <cfRule type="cellIs" dxfId="6" priority="4" operator="equal">
      <formula>"0"</formula>
    </cfRule>
  </conditionalFormatting>
  <conditionalFormatting sqref="G34:H34 H35:H36 G35:G54">
    <cfRule type="cellIs" dxfId="5" priority="1" operator="equal">
      <formula>"Correcto diligenciamiento"</formula>
    </cfRule>
    <cfRule type="cellIs" dxfId="4" priority="2" operator="equal">
      <formula>"Verificar diligenciamiento"</formula>
    </cfRule>
  </conditionalFormatting>
  <dataValidations xWindow="911" yWindow="683" count="1">
    <dataValidation type="list" allowBlank="1" showInputMessage="1" showErrorMessage="1" sqref="H37:H1048576 L27:L1048576 J27:J1048576 H27:H31 F27:F31 F55:F1048576" xr:uid="{33B17616-C303-481B-B9D5-0DA43F29CDE0}">
      <formula1>#REF!</formula1>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xWindow="911" yWindow="683" count="84">
        <x14:dataValidation type="list" allowBlank="1" showInputMessage="1" showErrorMessage="1" promptTitle="Selección de nivel" prompt="Tenga en cuenta que solo debe marcar 1 nivel por tema." xr:uid="{1F980750-F244-46EE-A9E2-CD4EE34410AE}">
          <x14:formula1>
            <xm:f>Lista_identificadores!$A$2</xm:f>
          </x14:formula1>
          <xm:sqref>F6</xm:sqref>
        </x14:dataValidation>
        <x14:dataValidation type="list" allowBlank="1" showInputMessage="1" showErrorMessage="1" promptTitle="Selección de nivel" prompt="Tenga en cuenta que solo debe marcar 1 nivel por tema." xr:uid="{30848B93-32DC-49CB-9373-2E3C0D2BD764}">
          <x14:formula1>
            <xm:f>Lista_identificadores!$A$3</xm:f>
          </x14:formula1>
          <xm:sqref>F7</xm:sqref>
        </x14:dataValidation>
        <x14:dataValidation type="list" allowBlank="1" showInputMessage="1" showErrorMessage="1" promptTitle="Selección de nivel" prompt="Tenga en cuenta que solo debe marcar 1 nivel por tema." xr:uid="{751072E5-5FB9-4198-963B-C1200270C9A9}">
          <x14:formula1>
            <xm:f>Lista_identificadores!$A$4</xm:f>
          </x14:formula1>
          <xm:sqref>F8</xm:sqref>
        </x14:dataValidation>
        <x14:dataValidation type="list" allowBlank="1" showInputMessage="1" showErrorMessage="1" promptTitle="Selección de nivel" prompt="Tenga en cuenta que solo debe marcar 1 nivel por tema." xr:uid="{24BB63BB-90CF-4B6F-BB75-0C12D658F30E}">
          <x14:formula1>
            <xm:f>Lista_identificadores!$A$5</xm:f>
          </x14:formula1>
          <xm:sqref>F9</xm:sqref>
        </x14:dataValidation>
        <x14:dataValidation type="list" allowBlank="1" showInputMessage="1" showErrorMessage="1" promptTitle="Selección de nivel" prompt="Tenga en cuenta que solo debe marcar 1 nivel por tema." xr:uid="{CB8EC4BA-F385-4822-9602-C18FCD6E1D2C}">
          <x14:formula1>
            <xm:f>Lista_identificadores!$A$6</xm:f>
          </x14:formula1>
          <xm:sqref>F10</xm:sqref>
        </x14:dataValidation>
        <x14:dataValidation type="list" allowBlank="1" showInputMessage="1" showErrorMessage="1" promptTitle="Selección de nivel" prompt="Tenga en cuenta que solo debe marcar 1 nivel por tema." xr:uid="{D949B644-BAF9-45FB-8CD8-F8EBDF9F6B39}">
          <x14:formula1>
            <xm:f>Lista_identificadores!$A$7</xm:f>
          </x14:formula1>
          <xm:sqref>F11</xm:sqref>
        </x14:dataValidation>
        <x14:dataValidation type="list" allowBlank="1" showInputMessage="1" showErrorMessage="1" promptTitle="Selección de nivel" prompt="Tenga en cuenta que solo debe marcar 1 nivel por tema." xr:uid="{68D0FF81-704B-422D-87F1-B3A3375DF4EF}">
          <x14:formula1>
            <xm:f>Lista_identificadores!$B$2</xm:f>
          </x14:formula1>
          <xm:sqref>H6</xm:sqref>
        </x14:dataValidation>
        <x14:dataValidation type="list" allowBlank="1" showInputMessage="1" showErrorMessage="1" promptTitle="Selección de nivel" prompt="Tenga en cuenta que solo debe marcar 1 nivel por tema." xr:uid="{3F393ABA-7914-4AA7-8914-0760A4DB87A4}">
          <x14:formula1>
            <xm:f>Lista_identificadores!$B$3</xm:f>
          </x14:formula1>
          <xm:sqref>H7</xm:sqref>
        </x14:dataValidation>
        <x14:dataValidation type="list" allowBlank="1" showInputMessage="1" showErrorMessage="1" promptTitle="Selección de nivel" prompt="Tenga en cuenta que solo debe marcar 1 nivel por tema." xr:uid="{91311702-DA2F-4077-9DAB-2DEB719BDCF7}">
          <x14:formula1>
            <xm:f>Lista_identificadores!$B$4</xm:f>
          </x14:formula1>
          <xm:sqref>H8</xm:sqref>
        </x14:dataValidation>
        <x14:dataValidation type="list" allowBlank="1" showInputMessage="1" showErrorMessage="1" promptTitle="Selección de nivel" prompt="Tenga en cuenta que solo debe marcar 1 nivel por tema." xr:uid="{F1552F25-99A6-4B07-BEDF-C5683565FFF0}">
          <x14:formula1>
            <xm:f>Lista_identificadores!$B$5</xm:f>
          </x14:formula1>
          <xm:sqref>H9</xm:sqref>
        </x14:dataValidation>
        <x14:dataValidation type="list" allowBlank="1" showInputMessage="1" showErrorMessage="1" promptTitle="Selección de nivel" prompt="Tenga en cuenta que solo debe marcar 1 nivel por tema." xr:uid="{2C1D0EE6-1EE8-49E4-9A44-3A25215B4039}">
          <x14:formula1>
            <xm:f>Lista_identificadores!$B$6</xm:f>
          </x14:formula1>
          <xm:sqref>H10</xm:sqref>
        </x14:dataValidation>
        <x14:dataValidation type="list" allowBlank="1" showInputMessage="1" showErrorMessage="1" promptTitle="Selección de nivel" prompt="Tenga en cuenta que solo debe marcar 1 nivel por tema." xr:uid="{77154819-5B3C-4EE9-87DF-9AFAF22AC420}">
          <x14:formula1>
            <xm:f>Lista_identificadores!$B$7</xm:f>
          </x14:formula1>
          <xm:sqref>H11</xm:sqref>
        </x14:dataValidation>
        <x14:dataValidation type="list" allowBlank="1" showInputMessage="1" showErrorMessage="1" promptTitle="Selección de nivel" prompt="Tenga en cuenta que solo debe marcar 1 nivel por tema." xr:uid="{BF542C81-4531-40FC-B04D-E3B93FD90C46}">
          <x14:formula1>
            <xm:f>Lista_identificadores!$C$2</xm:f>
          </x14:formula1>
          <xm:sqref>J6</xm:sqref>
        </x14:dataValidation>
        <x14:dataValidation type="list" allowBlank="1" showInputMessage="1" showErrorMessage="1" promptTitle="Selección de nivel" prompt="Tenga en cuenta que solo debe marcar 1 nivel por tema." xr:uid="{B1766B66-7BD3-48F9-8F52-05EB5FE766A3}">
          <x14:formula1>
            <xm:f>Lista_identificadores!$C$3</xm:f>
          </x14:formula1>
          <xm:sqref>J7</xm:sqref>
        </x14:dataValidation>
        <x14:dataValidation type="list" allowBlank="1" showInputMessage="1" showErrorMessage="1" promptTitle="Selección de nivel" prompt="Tenga en cuenta que solo debe marcar 1 nivel por tema." xr:uid="{360262AF-E417-422A-AEFC-DD2042B80ECD}">
          <x14:formula1>
            <xm:f>Lista_identificadores!$C$4</xm:f>
          </x14:formula1>
          <xm:sqref>J8</xm:sqref>
        </x14:dataValidation>
        <x14:dataValidation type="list" allowBlank="1" showInputMessage="1" showErrorMessage="1" promptTitle="Selección de nivel" prompt="Tenga en cuenta que solo debe marcar 1 nivel por tema." xr:uid="{B5D0BC53-AF50-4F60-B1F2-7103F5888F30}">
          <x14:formula1>
            <xm:f>Lista_identificadores!$C$5</xm:f>
          </x14:formula1>
          <xm:sqref>J9</xm:sqref>
        </x14:dataValidation>
        <x14:dataValidation type="list" allowBlank="1" showInputMessage="1" showErrorMessage="1" promptTitle="Selección de nivel" prompt="Tenga en cuenta que solo debe marcar 1 nivel por tema." xr:uid="{46BD5B84-C769-42AF-BF3B-F891F01B52DD}">
          <x14:formula1>
            <xm:f>Lista_identificadores!$C$6</xm:f>
          </x14:formula1>
          <xm:sqref>J10</xm:sqref>
        </x14:dataValidation>
        <x14:dataValidation type="list" allowBlank="1" showInputMessage="1" showErrorMessage="1" promptTitle="Selección de nivel" prompt="Tenga en cuenta que solo debe marcar 1 nivel por tema." xr:uid="{36A12B7B-AA12-493C-BB4A-9126E4F53F48}">
          <x14:formula1>
            <xm:f>Lista_identificadores!$C$7</xm:f>
          </x14:formula1>
          <xm:sqref>J11</xm:sqref>
        </x14:dataValidation>
        <x14:dataValidation type="list" allowBlank="1" showInputMessage="1" showErrorMessage="1" promptTitle="Selección de nivel" prompt="Tenga en cuenta que solo debe marcar 1 nivel por tema." xr:uid="{FC79A4EA-7AAD-4EA4-90C1-9B62E9CE9E35}">
          <x14:formula1>
            <xm:f>Lista_identificadores!$A$8</xm:f>
          </x14:formula1>
          <xm:sqref>F12</xm:sqref>
        </x14:dataValidation>
        <x14:dataValidation type="list" allowBlank="1" showInputMessage="1" showErrorMessage="1" promptTitle="Selección de nivel" prompt="Tenga en cuenta que solo debe marcar 1 nivel por tema." xr:uid="{8BC585DA-139E-4897-B20C-76A196E043CA}">
          <x14:formula1>
            <xm:f>Lista_identificadores!$A$9</xm:f>
          </x14:formula1>
          <xm:sqref>F13</xm:sqref>
        </x14:dataValidation>
        <x14:dataValidation type="list" allowBlank="1" showInputMessage="1" showErrorMessage="1" promptTitle="Selección de nivel" prompt="Tenga en cuenta que solo debe marcar 1 nivel por tema." xr:uid="{6B54A786-9AB2-473E-8B84-A1F9C1F2B6E5}">
          <x14:formula1>
            <xm:f>Lista_identificadores!$A$10</xm:f>
          </x14:formula1>
          <xm:sqref>F14</xm:sqref>
        </x14:dataValidation>
        <x14:dataValidation type="list" allowBlank="1" showInputMessage="1" showErrorMessage="1" promptTitle="Selección de nivel" prompt="Tenga en cuenta que solo debe marcar 1 nivel por tema." xr:uid="{C487575D-4FFB-451B-BAD0-DDA05299D0BF}">
          <x14:formula1>
            <xm:f>Lista_identificadores!$A$11</xm:f>
          </x14:formula1>
          <xm:sqref>F15</xm:sqref>
        </x14:dataValidation>
        <x14:dataValidation type="list" allowBlank="1" showInputMessage="1" showErrorMessage="1" promptTitle="Selección de nivel" prompt="Tenga en cuenta que solo debe marcar 1 nivel por tema." xr:uid="{461663FB-60F9-43E2-9DB3-2A0EE2CB5030}">
          <x14:formula1>
            <xm:f>Lista_identificadores!$A$12</xm:f>
          </x14:formula1>
          <xm:sqref>F16</xm:sqref>
        </x14:dataValidation>
        <x14:dataValidation type="list" allowBlank="1" showInputMessage="1" showErrorMessage="1" promptTitle="Selección de nivel" prompt="Tenga en cuenta que solo debe marcar 1 nivel por tema." xr:uid="{ADC5D844-A71A-41A6-9D21-98EFEF8CFF22}">
          <x14:formula1>
            <xm:f>Lista_identificadores!$A$13</xm:f>
          </x14:formula1>
          <xm:sqref>F17</xm:sqref>
        </x14:dataValidation>
        <x14:dataValidation type="list" allowBlank="1" showInputMessage="1" showErrorMessage="1" promptTitle="Selección de nivel" prompt="Tenga en cuenta que solo debe marcar 1 nivel por tema." xr:uid="{D38D63BE-DBA0-454E-B719-CD1614321587}">
          <x14:formula1>
            <xm:f>Lista_identificadores!$A$14</xm:f>
          </x14:formula1>
          <xm:sqref>F18</xm:sqref>
        </x14:dataValidation>
        <x14:dataValidation type="list" allowBlank="1" showInputMessage="1" showErrorMessage="1" promptTitle="Selección de nivel" prompt="Tenga en cuenta que solo debe marcar 1 nivel por tema." xr:uid="{FEF6E033-6036-492E-8DD7-1C9EE913AE05}">
          <x14:formula1>
            <xm:f>Lista_identificadores!$A$15</xm:f>
          </x14:formula1>
          <xm:sqref>F19</xm:sqref>
        </x14:dataValidation>
        <x14:dataValidation type="list" allowBlank="1" showInputMessage="1" showErrorMessage="1" promptTitle="Selección de nivel" prompt="Tenga en cuenta que solo debe marcar 1 nivel por tema." xr:uid="{4FA23012-731A-4880-B80D-FB57F9D1B1AC}">
          <x14:formula1>
            <xm:f>Lista_identificadores!$A$16</xm:f>
          </x14:formula1>
          <xm:sqref>F20</xm:sqref>
        </x14:dataValidation>
        <x14:dataValidation type="list" allowBlank="1" showInputMessage="1" showErrorMessage="1" promptTitle="Selección de nivel" prompt="Tenga en cuenta que solo debe marcar 1 nivel por tema." xr:uid="{6A876477-8206-4234-824E-6EA0D4CB48A0}">
          <x14:formula1>
            <xm:f>Lista_identificadores!$A$17</xm:f>
          </x14:formula1>
          <xm:sqref>F21</xm:sqref>
        </x14:dataValidation>
        <x14:dataValidation type="list" allowBlank="1" showInputMessage="1" showErrorMessage="1" promptTitle="Selección de nivel" prompt="Tenga en cuenta que solo debe marcar 1 nivel por tema." xr:uid="{68FADA95-6999-49CA-BEED-06AE7C04E55A}">
          <x14:formula1>
            <xm:f>Lista_identificadores!$A$18</xm:f>
          </x14:formula1>
          <xm:sqref>F22</xm:sqref>
        </x14:dataValidation>
        <x14:dataValidation type="list" allowBlank="1" showInputMessage="1" showErrorMessage="1" promptTitle="Selección de nivel" prompt="Tenga en cuenta que solo debe marcar 1 nivel por tema." xr:uid="{F4E09BA8-3F7C-4AC5-9211-5400DDB36DA8}">
          <x14:formula1>
            <xm:f>Lista_identificadores!$A$19</xm:f>
          </x14:formula1>
          <xm:sqref>F23</xm:sqref>
        </x14:dataValidation>
        <x14:dataValidation type="list" allowBlank="1" showInputMessage="1" showErrorMessage="1" promptTitle="Selección de nivel" prompt="Tenga en cuenta que solo debe marcar 1 nivel por tema." xr:uid="{D4A000BF-65C4-42E4-9D54-64C31527A888}">
          <x14:formula1>
            <xm:f>Lista_identificadores!$A$20</xm:f>
          </x14:formula1>
          <xm:sqref>F24</xm:sqref>
        </x14:dataValidation>
        <x14:dataValidation type="list" allowBlank="1" showInputMessage="1" showErrorMessage="1" promptTitle="Selección de nivel" prompt="Tenga en cuenta que solo debe marcar 1 nivel por tema." xr:uid="{53C91582-476E-40AE-852C-6519B1F32126}">
          <x14:formula1>
            <xm:f>Lista_identificadores!$A$21</xm:f>
          </x14:formula1>
          <xm:sqref>F25</xm:sqref>
        </x14:dataValidation>
        <x14:dataValidation type="list" allowBlank="1" showInputMessage="1" showErrorMessage="1" promptTitle="Selección de nivel" prompt="Tenga en cuenta que solo debe marcar 1 nivel por tema." xr:uid="{BEB63140-4FA9-4160-B2B5-C620DFA0C5A1}">
          <x14:formula1>
            <xm:f>Lista_identificadores!$A$22</xm:f>
          </x14:formula1>
          <xm:sqref>F26</xm:sqref>
        </x14:dataValidation>
        <x14:dataValidation type="list" allowBlank="1" showInputMessage="1" showErrorMessage="1" promptTitle="Selección de nivel" prompt="Tenga en cuenta que solo debe marcar 1 nivel por tema." xr:uid="{3731A6F3-CB64-43A0-9D5D-B327F86C9DED}">
          <x14:formula1>
            <xm:f>Lista_identificadores!$B$8</xm:f>
          </x14:formula1>
          <xm:sqref>H12</xm:sqref>
        </x14:dataValidation>
        <x14:dataValidation type="list" allowBlank="1" showInputMessage="1" showErrorMessage="1" promptTitle="Selección de nivel" prompt="Tenga en cuenta que solo debe marcar 1 nivel por tema." xr:uid="{3A5F878D-BDE9-4FDF-AACE-EF9DCD8AE03E}">
          <x14:formula1>
            <xm:f>Lista_identificadores!$B$9</xm:f>
          </x14:formula1>
          <xm:sqref>H13</xm:sqref>
        </x14:dataValidation>
        <x14:dataValidation type="list" allowBlank="1" showInputMessage="1" showErrorMessage="1" promptTitle="Selección de nivel" prompt="Tenga en cuenta que solo debe marcar 1 nivel por tema." xr:uid="{1D00EAA1-C1C9-4B16-86E4-3B4CD6E0F487}">
          <x14:formula1>
            <xm:f>Lista_identificadores!$B$10</xm:f>
          </x14:formula1>
          <xm:sqref>H14</xm:sqref>
        </x14:dataValidation>
        <x14:dataValidation type="list" allowBlank="1" showInputMessage="1" showErrorMessage="1" promptTitle="Selección de nivel" prompt="Tenga en cuenta que solo debe marcar 1 nivel por tema." xr:uid="{CDC1F307-E681-4F7E-A3E6-73C87A54D6D5}">
          <x14:formula1>
            <xm:f>Lista_identificadores!$B$11</xm:f>
          </x14:formula1>
          <xm:sqref>H15</xm:sqref>
        </x14:dataValidation>
        <x14:dataValidation type="list" allowBlank="1" showInputMessage="1" showErrorMessage="1" promptTitle="Selección de nivel" prompt="Tenga en cuenta que solo debe marcar 1 nivel por tema." xr:uid="{0D2672EA-A8B7-46A5-823F-1D97E6E3C9AB}">
          <x14:formula1>
            <xm:f>Lista_identificadores!$B$12</xm:f>
          </x14:formula1>
          <xm:sqref>H16</xm:sqref>
        </x14:dataValidation>
        <x14:dataValidation type="list" allowBlank="1" showInputMessage="1" showErrorMessage="1" promptTitle="Selección de nivel" prompt="Tenga en cuenta que solo debe marcar 1 nivel por tema." xr:uid="{2110E62F-6912-40EB-8F02-9481DD734D94}">
          <x14:formula1>
            <xm:f>Lista_identificadores!$B$13</xm:f>
          </x14:formula1>
          <xm:sqref>H17</xm:sqref>
        </x14:dataValidation>
        <x14:dataValidation type="list" allowBlank="1" showInputMessage="1" showErrorMessage="1" promptTitle="Selección de nivel" prompt="Tenga en cuenta que solo debe marcar 1 nivel por tema." xr:uid="{DABA3597-D29C-4BE5-9235-2A3BE520FA10}">
          <x14:formula1>
            <xm:f>Lista_identificadores!$B$14</xm:f>
          </x14:formula1>
          <xm:sqref>H18</xm:sqref>
        </x14:dataValidation>
        <x14:dataValidation type="list" allowBlank="1" showInputMessage="1" showErrorMessage="1" promptTitle="Selección de nivel" prompt="Tenga en cuenta que solo debe marcar 1 nivel por tema." xr:uid="{3C4D0315-48D6-462F-853B-83EEEB316FBE}">
          <x14:formula1>
            <xm:f>Lista_identificadores!$B$15</xm:f>
          </x14:formula1>
          <xm:sqref>H19</xm:sqref>
        </x14:dataValidation>
        <x14:dataValidation type="list" allowBlank="1" showInputMessage="1" showErrorMessage="1" promptTitle="Selección de nivel" prompt="Tenga en cuenta que solo debe marcar 1 nivel por tema." xr:uid="{BACA4CCE-AC04-4F02-844D-F84053EEEBBF}">
          <x14:formula1>
            <xm:f>Lista_identificadores!$B$16</xm:f>
          </x14:formula1>
          <xm:sqref>H20</xm:sqref>
        </x14:dataValidation>
        <x14:dataValidation type="list" allowBlank="1" showInputMessage="1" showErrorMessage="1" promptTitle="Selección de nivel" prompt="Tenga en cuenta que solo debe marcar 1 nivel por tema." xr:uid="{CE1FDD0E-B624-428C-947D-3F922D9734FE}">
          <x14:formula1>
            <xm:f>Lista_identificadores!$B$17</xm:f>
          </x14:formula1>
          <xm:sqref>H21</xm:sqref>
        </x14:dataValidation>
        <x14:dataValidation type="list" allowBlank="1" showInputMessage="1" showErrorMessage="1" promptTitle="Selección de nivel" prompt="Tenga en cuenta que solo debe marcar 1 nivel por tema." xr:uid="{244AE3A8-6AD6-479E-B424-68A8F6D09F41}">
          <x14:formula1>
            <xm:f>Lista_identificadores!$B$18</xm:f>
          </x14:formula1>
          <xm:sqref>H22</xm:sqref>
        </x14:dataValidation>
        <x14:dataValidation type="list" allowBlank="1" showInputMessage="1" showErrorMessage="1" promptTitle="Selección de nivel" prompt="Tenga en cuenta que solo debe marcar 1 nivel por tema." xr:uid="{B02518AA-446A-469B-B93E-8F6CC414D728}">
          <x14:formula1>
            <xm:f>Lista_identificadores!$B$19</xm:f>
          </x14:formula1>
          <xm:sqref>H23</xm:sqref>
        </x14:dataValidation>
        <x14:dataValidation type="list" allowBlank="1" showInputMessage="1" showErrorMessage="1" promptTitle="Selección de nivel" prompt="Tenga en cuenta que solo debe marcar 1 nivel por tema." xr:uid="{5F831BFF-8BA6-46EE-BF56-554C0734775E}">
          <x14:formula1>
            <xm:f>Lista_identificadores!$B$20</xm:f>
          </x14:formula1>
          <xm:sqref>H24</xm:sqref>
        </x14:dataValidation>
        <x14:dataValidation type="list" allowBlank="1" showInputMessage="1" showErrorMessage="1" promptTitle="Selección de nivel" prompt="Tenga en cuenta que solo debe marcar 1 nivel por tema." xr:uid="{1763C8D8-2CA3-4089-8CC0-4D3D5F3A75A6}">
          <x14:formula1>
            <xm:f>Lista_identificadores!$B$21</xm:f>
          </x14:formula1>
          <xm:sqref>H25</xm:sqref>
        </x14:dataValidation>
        <x14:dataValidation type="list" allowBlank="1" showInputMessage="1" showErrorMessage="1" promptTitle="Selección de nivel" prompt="Tenga en cuenta que solo debe marcar 1 nivel por tema." xr:uid="{CB7A0007-9401-44EF-8E34-BD8636875636}">
          <x14:formula1>
            <xm:f>Lista_identificadores!$B$22</xm:f>
          </x14:formula1>
          <xm:sqref>H26</xm:sqref>
        </x14:dataValidation>
        <x14:dataValidation type="list" allowBlank="1" showInputMessage="1" showErrorMessage="1" promptTitle="Selección de nivel" prompt="Tenga en cuenta que solo debe marcar 1 nivel por tema." xr:uid="{29CD71E7-91A0-4C2C-8567-DA45F1554D71}">
          <x14:formula1>
            <xm:f>Lista_identificadores!$C$8</xm:f>
          </x14:formula1>
          <xm:sqref>J12</xm:sqref>
        </x14:dataValidation>
        <x14:dataValidation type="list" allowBlank="1" showInputMessage="1" showErrorMessage="1" promptTitle="Selección de nivel" prompt="Tenga en cuenta que solo debe marcar 1 nivel por tema." xr:uid="{3FA35CBC-B867-4B83-8662-AFDF5420D811}">
          <x14:formula1>
            <xm:f>Lista_identificadores!$C$9</xm:f>
          </x14:formula1>
          <xm:sqref>J13</xm:sqref>
        </x14:dataValidation>
        <x14:dataValidation type="list" allowBlank="1" showInputMessage="1" showErrorMessage="1" promptTitle="Selección de nivel" prompt="Tenga en cuenta que solo debe marcar 1 nivel por tema." xr:uid="{55F023EB-6C6F-4794-AF18-A06485A753D7}">
          <x14:formula1>
            <xm:f>Lista_identificadores!$C$10</xm:f>
          </x14:formula1>
          <xm:sqref>J14</xm:sqref>
        </x14:dataValidation>
        <x14:dataValidation type="list" allowBlank="1" showInputMessage="1" showErrorMessage="1" promptTitle="Selección de nivel" prompt="Tenga en cuenta que solo debe marcar 1 nivel por tema." xr:uid="{8C06035B-251C-4E20-A235-503AFAEC11BD}">
          <x14:formula1>
            <xm:f>Lista_identificadores!$C$11</xm:f>
          </x14:formula1>
          <xm:sqref>J15</xm:sqref>
        </x14:dataValidation>
        <x14:dataValidation type="list" allowBlank="1" showInputMessage="1" showErrorMessage="1" promptTitle="Selección de nivel" prompt="Tenga en cuenta que solo debe marcar 1 nivel por tema." xr:uid="{73A62830-B93F-4ECD-9920-22838A5610D6}">
          <x14:formula1>
            <xm:f>Lista_identificadores!$C$12</xm:f>
          </x14:formula1>
          <xm:sqref>J16</xm:sqref>
        </x14:dataValidation>
        <x14:dataValidation type="list" allowBlank="1" showInputMessage="1" showErrorMessage="1" promptTitle="Selección de nivel" prompt="Tenga en cuenta que solo debe marcar 1 nivel por tema." xr:uid="{FC99C8C1-D440-4F03-9968-83EAEC6E9F6F}">
          <x14:formula1>
            <xm:f>Lista_identificadores!$C$13</xm:f>
          </x14:formula1>
          <xm:sqref>J17</xm:sqref>
        </x14:dataValidation>
        <x14:dataValidation type="list" allowBlank="1" showInputMessage="1" showErrorMessage="1" promptTitle="Selección de nivel" prompt="Tenga en cuenta que solo debe marcar 1 nivel por tema." xr:uid="{BCB21B97-0FDE-4244-8846-9FB470E4A47F}">
          <x14:formula1>
            <xm:f>Lista_identificadores!$C$14</xm:f>
          </x14:formula1>
          <xm:sqref>J18</xm:sqref>
        </x14:dataValidation>
        <x14:dataValidation type="list" allowBlank="1" showInputMessage="1" showErrorMessage="1" promptTitle="Selección de nivel" prompt="Tenga en cuenta que solo debe marcar 1 nivel por tema." xr:uid="{3EBF21EB-8A18-4D2D-BB73-6604D057248B}">
          <x14:formula1>
            <xm:f>Lista_identificadores!$C$15</xm:f>
          </x14:formula1>
          <xm:sqref>J19</xm:sqref>
        </x14:dataValidation>
        <x14:dataValidation type="list" allowBlank="1" showInputMessage="1" showErrorMessage="1" promptTitle="Selección de nivel" prompt="Tenga en cuenta que solo debe marcar 1 nivel por tema." xr:uid="{AF424461-0E37-4E69-98EF-2E0DED959906}">
          <x14:formula1>
            <xm:f>Lista_identificadores!$C$16</xm:f>
          </x14:formula1>
          <xm:sqref>J20</xm:sqref>
        </x14:dataValidation>
        <x14:dataValidation type="list" allowBlank="1" showInputMessage="1" showErrorMessage="1" promptTitle="Selección de nivel" prompt="Tenga en cuenta que solo debe marcar 1 nivel por tema." xr:uid="{DA095C9C-5323-4FEE-A0E5-F10C2825EF35}">
          <x14:formula1>
            <xm:f>Lista_identificadores!$C$17</xm:f>
          </x14:formula1>
          <xm:sqref>J21</xm:sqref>
        </x14:dataValidation>
        <x14:dataValidation type="list" allowBlank="1" showInputMessage="1" showErrorMessage="1" promptTitle="Selección de nivel" prompt="Tenga en cuenta que solo debe marcar 1 nivel por tema." xr:uid="{5AC95101-B9E0-4CF0-85A2-DD1138138807}">
          <x14:formula1>
            <xm:f>Lista_identificadores!$C$18</xm:f>
          </x14:formula1>
          <xm:sqref>J22</xm:sqref>
        </x14:dataValidation>
        <x14:dataValidation type="list" allowBlank="1" showInputMessage="1" showErrorMessage="1" promptTitle="Selección de nivel" prompt="Tenga en cuenta que solo debe marcar 1 nivel por tema." xr:uid="{88FA9AA0-5064-4EA2-A4F6-87CDCACC5AF5}">
          <x14:formula1>
            <xm:f>Lista_identificadores!$C$19</xm:f>
          </x14:formula1>
          <xm:sqref>J23</xm:sqref>
        </x14:dataValidation>
        <x14:dataValidation type="list" allowBlank="1" showInputMessage="1" showErrorMessage="1" promptTitle="Selección de nivel" prompt="Tenga en cuenta que solo debe marcar 1 nivel por tema." xr:uid="{6E5FB8DD-65F6-4820-96F2-F466076FBEB8}">
          <x14:formula1>
            <xm:f>Lista_identificadores!$C$20</xm:f>
          </x14:formula1>
          <xm:sqref>J24</xm:sqref>
        </x14:dataValidation>
        <x14:dataValidation type="list" allowBlank="1" showInputMessage="1" showErrorMessage="1" promptTitle="Selección de nivel" prompt="Tenga en cuenta que solo debe marcar 1 nivel por tema." xr:uid="{3C12C123-AB7F-4EBD-A870-5C17BF56DC52}">
          <x14:formula1>
            <xm:f>Lista_identificadores!$C$21</xm:f>
          </x14:formula1>
          <xm:sqref>J25</xm:sqref>
        </x14:dataValidation>
        <x14:dataValidation type="list" allowBlank="1" showInputMessage="1" showErrorMessage="1" promptTitle="Selección de nivel" prompt="Tenga en cuenta que solo debe marcar 1 nivel por tema." xr:uid="{66AE2E93-CF44-46C0-9FE3-EEEED89A3003}">
          <x14:formula1>
            <xm:f>Lista_identificadores!$C$22</xm:f>
          </x14:formula1>
          <xm:sqref>J26</xm:sqref>
        </x14:dataValidation>
        <x14:dataValidation type="list" allowBlank="1" showInputMessage="1" showErrorMessage="1" promptTitle="Selección de nivel" prompt="Tenga en cuenta que solo debe marcar 1 nivel por tema." xr:uid="{03B14A5E-AC5A-419A-819C-D478560BCB6E}">
          <x14:formula1>
            <xm:f>Lista_identificadores!$D$2</xm:f>
          </x14:formula1>
          <xm:sqref>L6</xm:sqref>
        </x14:dataValidation>
        <x14:dataValidation type="list" allowBlank="1" showInputMessage="1" showErrorMessage="1" promptTitle="Selección de nivel" prompt="Tenga en cuenta que solo debe marcar 1 nivel por tema." xr:uid="{0CF8B20C-C11E-48A8-875E-E0B24A2D9DF8}">
          <x14:formula1>
            <xm:f>Lista_identificadores!$D$3</xm:f>
          </x14:formula1>
          <xm:sqref>L7</xm:sqref>
        </x14:dataValidation>
        <x14:dataValidation type="list" allowBlank="1" showInputMessage="1" showErrorMessage="1" promptTitle="Selección de nivel" prompt="Tenga en cuenta que solo debe marcar 1 nivel por tema." xr:uid="{EC279392-4ADE-4E8B-945A-C3F1C20503BD}">
          <x14:formula1>
            <xm:f>Lista_identificadores!$D$4</xm:f>
          </x14:formula1>
          <xm:sqref>L8</xm:sqref>
        </x14:dataValidation>
        <x14:dataValidation type="list" allowBlank="1" showInputMessage="1" showErrorMessage="1" promptTitle="Selección de nivel" prompt="Tenga en cuenta que solo debe marcar 1 nivel por tema." xr:uid="{53303402-F01F-4D4E-A045-29EB33114CB7}">
          <x14:formula1>
            <xm:f>Lista_identificadores!$D$5</xm:f>
          </x14:formula1>
          <xm:sqref>L9</xm:sqref>
        </x14:dataValidation>
        <x14:dataValidation type="list" allowBlank="1" showInputMessage="1" showErrorMessage="1" promptTitle="Selección de nivel" prompt="Tenga en cuenta que solo debe marcar 1 nivel por tema." xr:uid="{7BBEA03E-D7ED-4849-8BEC-67FFC4155620}">
          <x14:formula1>
            <xm:f>Lista_identificadores!$D$6</xm:f>
          </x14:formula1>
          <xm:sqref>L10</xm:sqref>
        </x14:dataValidation>
        <x14:dataValidation type="list" allowBlank="1" showInputMessage="1" showErrorMessage="1" promptTitle="Selección de nivel" prompt="Tenga en cuenta que solo debe marcar 1 nivel por tema." xr:uid="{C1FBA000-DE7D-4401-91A3-3DF23549EC56}">
          <x14:formula1>
            <xm:f>Lista_identificadores!$D$7</xm:f>
          </x14:formula1>
          <xm:sqref>L11</xm:sqref>
        </x14:dataValidation>
        <x14:dataValidation type="list" allowBlank="1" showInputMessage="1" showErrorMessage="1" promptTitle="Selección de nivel" prompt="Tenga en cuenta que solo debe marcar 1 nivel por tema." xr:uid="{E2B87BE0-6A57-461B-931C-AD292A5BAB7C}">
          <x14:formula1>
            <xm:f>Lista_identificadores!$D$8</xm:f>
          </x14:formula1>
          <xm:sqref>L12</xm:sqref>
        </x14:dataValidation>
        <x14:dataValidation type="list" allowBlank="1" showInputMessage="1" showErrorMessage="1" promptTitle="Selección de nivel" prompt="Tenga en cuenta que solo debe marcar 1 nivel por tema." xr:uid="{3F079F23-8678-4640-A879-3DCC192E32A9}">
          <x14:formula1>
            <xm:f>Lista_identificadores!$D$9</xm:f>
          </x14:formula1>
          <xm:sqref>L13</xm:sqref>
        </x14:dataValidation>
        <x14:dataValidation type="list" allowBlank="1" showInputMessage="1" showErrorMessage="1" promptTitle="Selección de nivel" prompt="Tenga en cuenta que solo debe marcar 1 nivel por tema." xr:uid="{F1C2C6F5-47AF-4B26-AD52-35DF1B02BC31}">
          <x14:formula1>
            <xm:f>Lista_identificadores!$D$10</xm:f>
          </x14:formula1>
          <xm:sqref>L14</xm:sqref>
        </x14:dataValidation>
        <x14:dataValidation type="list" allowBlank="1" showInputMessage="1" showErrorMessage="1" promptTitle="Selección de nivel" prompt="Tenga en cuenta que solo debe marcar 1 nivel por tema." xr:uid="{75BD0AA7-73CC-42C9-A0FE-A22F7F921A54}">
          <x14:formula1>
            <xm:f>Lista_identificadores!$D$11</xm:f>
          </x14:formula1>
          <xm:sqref>L15</xm:sqref>
        </x14:dataValidation>
        <x14:dataValidation type="list" allowBlank="1" showInputMessage="1" showErrorMessage="1" promptTitle="Selección de nivel" prompt="Tenga en cuenta que solo debe marcar 1 nivel por tema." xr:uid="{6970A612-8BE3-4E38-835F-4BF96F77C00E}">
          <x14:formula1>
            <xm:f>Lista_identificadores!$D$12</xm:f>
          </x14:formula1>
          <xm:sqref>L16</xm:sqref>
        </x14:dataValidation>
        <x14:dataValidation type="list" allowBlank="1" showInputMessage="1" showErrorMessage="1" promptTitle="Selección de nivel" prompt="Tenga en cuenta que solo debe marcar 1 nivel por tema." xr:uid="{4DF06A80-B7EC-4C75-82F5-0D2B00BCB1B0}">
          <x14:formula1>
            <xm:f>Lista_identificadores!$D$13</xm:f>
          </x14:formula1>
          <xm:sqref>L17</xm:sqref>
        </x14:dataValidation>
        <x14:dataValidation type="list" allowBlank="1" showInputMessage="1" showErrorMessage="1" promptTitle="Selección de nivel" prompt="Tenga en cuenta que solo debe marcar 1 nivel por tema." xr:uid="{277FE757-8001-419E-B3A8-64B39B6BF3CA}">
          <x14:formula1>
            <xm:f>Lista_identificadores!$D$14</xm:f>
          </x14:formula1>
          <xm:sqref>L18</xm:sqref>
        </x14:dataValidation>
        <x14:dataValidation type="list" allowBlank="1" showInputMessage="1" showErrorMessage="1" promptTitle="Selección de nivel" prompt="Tenga en cuenta que solo debe marcar 1 nivel por tema." xr:uid="{35E13EC5-C661-42B7-A7A1-347A4BD26C7D}">
          <x14:formula1>
            <xm:f>Lista_identificadores!$D$15</xm:f>
          </x14:formula1>
          <xm:sqref>L19</xm:sqref>
        </x14:dataValidation>
        <x14:dataValidation type="list" allowBlank="1" showInputMessage="1" showErrorMessage="1" promptTitle="Selección de nivel" prompt="Tenga en cuenta que solo debe marcar 1 nivel por tema." xr:uid="{EC3A6C51-1EC9-4E05-A1D9-5371C1A48480}">
          <x14:formula1>
            <xm:f>Lista_identificadores!$D$16</xm:f>
          </x14:formula1>
          <xm:sqref>L20</xm:sqref>
        </x14:dataValidation>
        <x14:dataValidation type="list" allowBlank="1" showInputMessage="1" showErrorMessage="1" promptTitle="Selección de nivel" prompt="Tenga en cuenta que solo debe marcar 1 nivel por tema." xr:uid="{6ECC6131-0C23-4184-A4BE-B8BF0CFB6AA3}">
          <x14:formula1>
            <xm:f>Lista_identificadores!$D$17</xm:f>
          </x14:formula1>
          <xm:sqref>L21</xm:sqref>
        </x14:dataValidation>
        <x14:dataValidation type="list" allowBlank="1" showInputMessage="1" showErrorMessage="1" promptTitle="Selección de nivel" prompt="Tenga en cuenta que solo debe marcar 1 nivel por tema." xr:uid="{2549287F-302F-44C6-A34F-00DE2746ACDE}">
          <x14:formula1>
            <xm:f>Lista_identificadores!$D$18</xm:f>
          </x14:formula1>
          <xm:sqref>L22</xm:sqref>
        </x14:dataValidation>
        <x14:dataValidation type="list" allowBlank="1" showInputMessage="1" showErrorMessage="1" promptTitle="Selección de nivel" prompt="Tenga en cuenta que solo debe marcar 1 nivel por tema." xr:uid="{04D6C3C3-F490-4859-9302-9F13B28999B0}">
          <x14:formula1>
            <xm:f>Lista_identificadores!$D$19</xm:f>
          </x14:formula1>
          <xm:sqref>L23</xm:sqref>
        </x14:dataValidation>
        <x14:dataValidation type="list" allowBlank="1" showInputMessage="1" showErrorMessage="1" promptTitle="Selección de nivel" prompt="Tenga en cuenta que solo debe marcar 1 nivel por tema." xr:uid="{F36C6735-2A56-4818-B846-82356E272605}">
          <x14:formula1>
            <xm:f>Lista_identificadores!$D$20</xm:f>
          </x14:formula1>
          <xm:sqref>L24</xm:sqref>
        </x14:dataValidation>
        <x14:dataValidation type="list" allowBlank="1" showInputMessage="1" showErrorMessage="1" promptTitle="Selección de nivel" prompt="Tenga en cuenta que solo debe marcar 1 nivel por tema." xr:uid="{E689B60C-3100-494D-8D9A-E2B2A52BBC97}">
          <x14:formula1>
            <xm:f>Lista_identificadores!$D$21</xm:f>
          </x14:formula1>
          <xm:sqref>L25</xm:sqref>
        </x14:dataValidation>
        <x14:dataValidation type="list" allowBlank="1" showInputMessage="1" showErrorMessage="1" promptTitle="Selección de nivel" prompt="Tenga en cuenta que solo debe marcar 1 nivel por tema." xr:uid="{5531E2CF-517B-4C1D-A566-2D14B14B0002}">
          <x14:formula1>
            <xm:f>Lista_identificadores!$D$22</xm:f>
          </x14:formula1>
          <xm:sqref>L26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6286-A0C7-4474-B109-E868C8A18653}">
  <sheetPr>
    <tabColor rgb="FF00B050"/>
  </sheetPr>
  <dimension ref="B3:Q23"/>
  <sheetViews>
    <sheetView zoomScale="108" zoomScaleNormal="90" workbookViewId="0">
      <selection activeCell="B13" sqref="B13:F23"/>
    </sheetView>
  </sheetViews>
  <sheetFormatPr baseColWidth="10" defaultColWidth="11.5" defaultRowHeight="15" x14ac:dyDescent="0.2"/>
  <cols>
    <col min="1" max="1" width="11.1640625" customWidth="1"/>
    <col min="2" max="2" width="14" customWidth="1"/>
    <col min="3" max="3" width="19.1640625" customWidth="1"/>
    <col min="4" max="4" width="17.6640625" customWidth="1"/>
    <col min="5" max="5" width="24.1640625" customWidth="1"/>
    <col min="6" max="6" width="20.33203125" customWidth="1"/>
    <col min="7" max="7" width="15.83203125" customWidth="1"/>
  </cols>
  <sheetData>
    <row r="3" spans="2:17" x14ac:dyDescent="0.2">
      <c r="B3" s="203" t="s">
        <v>147</v>
      </c>
      <c r="C3" s="203"/>
      <c r="D3" s="203"/>
      <c r="E3" s="203"/>
      <c r="F3" s="203"/>
    </row>
    <row r="5" spans="2:17" ht="33" thickBot="1" x14ac:dyDescent="0.25">
      <c r="B5" s="54" t="s">
        <v>148</v>
      </c>
      <c r="C5" s="55" t="s">
        <v>149</v>
      </c>
      <c r="D5" s="57" t="s">
        <v>150</v>
      </c>
      <c r="E5" s="92" t="s">
        <v>151</v>
      </c>
      <c r="F5" s="93" t="s">
        <v>152</v>
      </c>
      <c r="G5" s="87"/>
      <c r="H5" s="88"/>
      <c r="I5" s="88"/>
      <c r="J5" s="88"/>
      <c r="K5" s="88"/>
      <c r="L5" s="88"/>
      <c r="M5" s="88"/>
      <c r="N5" s="88"/>
      <c r="O5" s="88"/>
      <c r="P5" s="88"/>
    </row>
    <row r="6" spans="2:17" ht="40" customHeight="1" x14ac:dyDescent="0.2">
      <c r="B6" s="56">
        <v>0.25</v>
      </c>
      <c r="C6" s="53" t="s">
        <v>20</v>
      </c>
      <c r="D6" s="58">
        <f>+Calculos!Q6</f>
        <v>0</v>
      </c>
      <c r="E6" s="86" t="str">
        <f>+Calculos!R6</f>
        <v>Nivel 0</v>
      </c>
      <c r="F6" s="94">
        <f t="shared" ref="F6:F9" si="0">+((B6*D6)/100)</f>
        <v>0</v>
      </c>
      <c r="G6" s="87"/>
      <c r="H6" s="88"/>
      <c r="I6" s="88"/>
      <c r="J6" s="88"/>
      <c r="K6" s="88"/>
      <c r="L6" s="88"/>
      <c r="M6" s="88"/>
      <c r="N6" s="88"/>
      <c r="O6" s="88"/>
      <c r="P6" s="88"/>
    </row>
    <row r="7" spans="2:17" ht="40" customHeight="1" x14ac:dyDescent="0.2">
      <c r="B7" s="56">
        <v>0.25</v>
      </c>
      <c r="C7" s="53" t="s">
        <v>54</v>
      </c>
      <c r="D7" s="59">
        <f>+Calculos!Q12</f>
        <v>0</v>
      </c>
      <c r="E7" s="86" t="str">
        <f>+Calculos!R12</f>
        <v>Nivel 0</v>
      </c>
      <c r="F7" s="94">
        <f t="shared" si="0"/>
        <v>0</v>
      </c>
      <c r="G7" s="87"/>
      <c r="H7" s="88"/>
      <c r="I7" s="88"/>
      <c r="J7" s="88"/>
      <c r="K7" s="88"/>
      <c r="L7" s="88"/>
      <c r="M7" s="88"/>
      <c r="N7" s="88"/>
      <c r="O7" s="88"/>
      <c r="P7" s="88"/>
    </row>
    <row r="8" spans="2:17" ht="40" customHeight="1" x14ac:dyDescent="0.2">
      <c r="B8" s="56">
        <v>0.25</v>
      </c>
      <c r="C8" s="53" t="s">
        <v>81</v>
      </c>
      <c r="D8" s="59">
        <f>+Calculos!Q17</f>
        <v>0</v>
      </c>
      <c r="E8" s="86" t="str">
        <f>+Calculos!R17</f>
        <v>Nivel 0</v>
      </c>
      <c r="F8" s="94">
        <f t="shared" si="0"/>
        <v>0</v>
      </c>
      <c r="G8" s="87"/>
      <c r="H8" s="88"/>
      <c r="I8" s="88"/>
      <c r="J8" s="88"/>
      <c r="K8" s="88"/>
      <c r="L8" s="88"/>
      <c r="M8" s="88"/>
      <c r="N8" s="88"/>
      <c r="O8" s="88"/>
      <c r="P8" s="88"/>
    </row>
    <row r="9" spans="2:17" ht="40" customHeight="1" x14ac:dyDescent="0.2">
      <c r="B9" s="95">
        <v>0.25</v>
      </c>
      <c r="C9" s="96" t="s">
        <v>118</v>
      </c>
      <c r="D9" s="103">
        <f>+Calculos!Q24</f>
        <v>0</v>
      </c>
      <c r="E9" s="97" t="str">
        <f>+Calculos!R24</f>
        <v>Nivel 0</v>
      </c>
      <c r="F9" s="98">
        <f t="shared" si="0"/>
        <v>0</v>
      </c>
      <c r="G9" s="87"/>
      <c r="H9" s="88"/>
      <c r="I9" s="88"/>
      <c r="J9" s="88"/>
      <c r="K9" s="88"/>
      <c r="L9" s="88"/>
      <c r="M9" s="88"/>
      <c r="N9" s="88"/>
      <c r="O9" s="88"/>
      <c r="P9" s="88"/>
    </row>
    <row r="10" spans="2:17" ht="42" customHeight="1" x14ac:dyDescent="0.2">
      <c r="B10" s="193" t="s">
        <v>153</v>
      </c>
      <c r="C10" s="194"/>
      <c r="D10" s="102">
        <f>AVERAGE(D6:D9)</f>
        <v>0</v>
      </c>
      <c r="E10" s="91" t="str">
        <f>+Calculos!R28</f>
        <v>Nivel 0</v>
      </c>
      <c r="F10" s="90"/>
      <c r="G10" s="89"/>
      <c r="H10" s="87"/>
      <c r="I10" s="88"/>
      <c r="J10" s="88"/>
      <c r="K10" s="88"/>
      <c r="L10" s="88"/>
      <c r="M10" s="88"/>
      <c r="N10" s="88"/>
      <c r="O10" s="88"/>
      <c r="P10" s="88"/>
      <c r="Q10" s="88"/>
    </row>
    <row r="12" spans="2:17" x14ac:dyDescent="0.2">
      <c r="B12" s="200" t="s">
        <v>154</v>
      </c>
      <c r="C12" s="201"/>
      <c r="D12" s="201"/>
      <c r="E12" s="201"/>
      <c r="F12" s="202"/>
    </row>
    <row r="13" spans="2:17" x14ac:dyDescent="0.2">
      <c r="B13" s="163" t="str">
        <f>+VLOOKUP(E10,'Interpreta puntaje nivel'!A3:B6,2,0)</f>
        <v>La iniciativa de datos presenta varias limitaciones que afectan su funcionamiento. No existe una relación clara entre las necesidades de recolección de datos y los objetivos misionales, ni se articulan las prioridades nacionales o territoriales. Tampoco se identifican las personas o grupos clave ni se gestionan los recursos necesarios. No se reconoce a la comunidad participante, se dejan de lado los enfoques diferenciales de derechos, no hay acuerdos sobre el tratamiento de datos personales ni principios éticos definidos, y faltan mecanismos claros de participación ciudadana. En el aspecto metodológico, no cuenta con un equipo de trabajo, actividades planificadas, herramientas tecnológicas o protocolos definidos para gestionar los datos. No realiza procesos de captura, procesamiento o análisis de información, ni tiene en cuenta la normativa vigente. Además, no desarrolla productos accesibles o adecuados para distintos públicos, carece de estrategias de comunicación y seguimiento de resultados, y no promueve el uso comunitario de los datos ni su conexión con agendas locales para generar impactos positivos.</v>
      </c>
      <c r="C13" s="195"/>
      <c r="D13" s="195"/>
      <c r="E13" s="195"/>
      <c r="F13" s="196"/>
    </row>
    <row r="14" spans="2:17" ht="15.75" customHeight="1" x14ac:dyDescent="0.2">
      <c r="B14" s="163"/>
      <c r="C14" s="195"/>
      <c r="D14" s="195"/>
      <c r="E14" s="195"/>
      <c r="F14" s="196"/>
    </row>
    <row r="15" spans="2:17" ht="21" customHeight="1" x14ac:dyDescent="0.2">
      <c r="B15" s="163"/>
      <c r="C15" s="195"/>
      <c r="D15" s="195"/>
      <c r="E15" s="195"/>
      <c r="F15" s="196"/>
    </row>
    <row r="16" spans="2:17" x14ac:dyDescent="0.2">
      <c r="B16" s="163"/>
      <c r="C16" s="195"/>
      <c r="D16" s="195"/>
      <c r="E16" s="195"/>
      <c r="F16" s="196"/>
    </row>
    <row r="17" spans="2:6" ht="25.5" customHeight="1" x14ac:dyDescent="0.2">
      <c r="B17" s="163"/>
      <c r="C17" s="195"/>
      <c r="D17" s="195"/>
      <c r="E17" s="195"/>
      <c r="F17" s="196"/>
    </row>
    <row r="18" spans="2:6" ht="26.25" customHeight="1" x14ac:dyDescent="0.2">
      <c r="B18" s="163"/>
      <c r="C18" s="195"/>
      <c r="D18" s="195"/>
      <c r="E18" s="195"/>
      <c r="F18" s="196"/>
    </row>
    <row r="19" spans="2:6" ht="24.75" customHeight="1" x14ac:dyDescent="0.2">
      <c r="B19" s="163"/>
      <c r="C19" s="195"/>
      <c r="D19" s="195"/>
      <c r="E19" s="195"/>
      <c r="F19" s="196"/>
    </row>
    <row r="20" spans="2:6" ht="44.25" customHeight="1" x14ac:dyDescent="0.2">
      <c r="B20" s="163"/>
      <c r="C20" s="195"/>
      <c r="D20" s="195"/>
      <c r="E20" s="195"/>
      <c r="F20" s="196"/>
    </row>
    <row r="21" spans="2:6" ht="35.25" customHeight="1" x14ac:dyDescent="0.2">
      <c r="B21" s="163"/>
      <c r="C21" s="195"/>
      <c r="D21" s="195"/>
      <c r="E21" s="195"/>
      <c r="F21" s="196"/>
    </row>
    <row r="22" spans="2:6" ht="53.25" customHeight="1" x14ac:dyDescent="0.2">
      <c r="B22" s="163"/>
      <c r="C22" s="195"/>
      <c r="D22" s="195"/>
      <c r="E22" s="195"/>
      <c r="F22" s="196"/>
    </row>
    <row r="23" spans="2:6" ht="69" customHeight="1" thickBot="1" x14ac:dyDescent="0.25">
      <c r="B23" s="197"/>
      <c r="C23" s="198"/>
      <c r="D23" s="198"/>
      <c r="E23" s="198"/>
      <c r="F23" s="199"/>
    </row>
  </sheetData>
  <mergeCells count="4">
    <mergeCell ref="B10:C10"/>
    <mergeCell ref="B13:F23"/>
    <mergeCell ref="B12:F12"/>
    <mergeCell ref="B3:F3"/>
  </mergeCells>
  <conditionalFormatting sqref="D6:D10">
    <cfRule type="cellIs" dxfId="3" priority="1" operator="between">
      <formula>76</formula>
      <formula>100</formula>
    </cfRule>
    <cfRule type="cellIs" dxfId="2" priority="2" operator="between">
      <formula>51</formula>
      <formula>75</formula>
    </cfRule>
    <cfRule type="cellIs" dxfId="1" priority="3" operator="between">
      <formula>26</formula>
      <formula>50</formula>
    </cfRule>
    <cfRule type="cellIs" dxfId="0" priority="4" operator="between">
      <formula>0</formula>
      <formula>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DC20-B254-4552-AB01-FBFD1807783D}">
  <dimension ref="A2:B6"/>
  <sheetViews>
    <sheetView topLeftCell="A5" zoomScale="80" zoomScaleNormal="80" workbookViewId="0">
      <selection activeCell="D6" sqref="D6"/>
    </sheetView>
  </sheetViews>
  <sheetFormatPr baseColWidth="10" defaultColWidth="11.5" defaultRowHeight="15" x14ac:dyDescent="0.2"/>
  <cols>
    <col min="1" max="1" width="21.5" customWidth="1"/>
    <col min="2" max="2" width="104" customWidth="1"/>
  </cols>
  <sheetData>
    <row r="2" spans="1:2" x14ac:dyDescent="0.2">
      <c r="A2" s="9" t="s">
        <v>155</v>
      </c>
      <c r="B2" s="100" t="s">
        <v>156</v>
      </c>
    </row>
    <row r="3" spans="1:2" ht="192.75" customHeight="1" x14ac:dyDescent="0.2">
      <c r="A3" s="100" t="s">
        <v>157</v>
      </c>
      <c r="B3" s="101" t="s">
        <v>158</v>
      </c>
    </row>
    <row r="4" spans="1:2" ht="217.5" customHeight="1" x14ac:dyDescent="0.2">
      <c r="A4" s="100" t="s">
        <v>138</v>
      </c>
      <c r="B4" s="101" t="s">
        <v>159</v>
      </c>
    </row>
    <row r="5" spans="1:2" ht="231" customHeight="1" x14ac:dyDescent="0.2">
      <c r="A5" s="100" t="s">
        <v>139</v>
      </c>
      <c r="B5" s="101" t="s">
        <v>160</v>
      </c>
    </row>
    <row r="6" spans="1:2" ht="250.5" customHeight="1" x14ac:dyDescent="0.2">
      <c r="A6" s="100" t="s">
        <v>140</v>
      </c>
      <c r="B6" s="10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D6B3-DFD5-40F3-A4E4-18D124E947D6}">
  <sheetPr>
    <tabColor theme="9" tint="0.79998168889431442"/>
  </sheetPr>
  <dimension ref="A2:F48"/>
  <sheetViews>
    <sheetView workbookViewId="0">
      <selection activeCell="K45" sqref="K45"/>
    </sheetView>
  </sheetViews>
  <sheetFormatPr baseColWidth="10" defaultColWidth="11.5" defaultRowHeight="15" x14ac:dyDescent="0.2"/>
  <sheetData>
    <row r="2" spans="1:4" x14ac:dyDescent="0.2">
      <c r="A2" s="7" t="s">
        <v>24</v>
      </c>
      <c r="B2" s="7" t="s">
        <v>162</v>
      </c>
      <c r="C2" s="7" t="s">
        <v>163</v>
      </c>
      <c r="D2" s="7" t="s">
        <v>164</v>
      </c>
    </row>
    <row r="3" spans="1:4" x14ac:dyDescent="0.2">
      <c r="A3" s="7" t="s">
        <v>165</v>
      </c>
      <c r="B3" s="7" t="s">
        <v>31</v>
      </c>
      <c r="C3" s="7" t="s">
        <v>166</v>
      </c>
      <c r="D3" s="7" t="s">
        <v>167</v>
      </c>
    </row>
    <row r="4" spans="1:4" x14ac:dyDescent="0.2">
      <c r="A4" s="7" t="s">
        <v>168</v>
      </c>
      <c r="B4" s="7" t="s">
        <v>169</v>
      </c>
      <c r="C4" s="7" t="s">
        <v>170</v>
      </c>
      <c r="D4" s="7" t="s">
        <v>171</v>
      </c>
    </row>
    <row r="5" spans="1:4" x14ac:dyDescent="0.2">
      <c r="A5" s="7" t="s">
        <v>172</v>
      </c>
      <c r="B5" s="7" t="s">
        <v>173</v>
      </c>
      <c r="C5" s="7" t="s">
        <v>174</v>
      </c>
      <c r="D5" s="7" t="s">
        <v>175</v>
      </c>
    </row>
    <row r="6" spans="1:4" x14ac:dyDescent="0.2">
      <c r="A6" s="7" t="s">
        <v>176</v>
      </c>
      <c r="B6" s="7" t="s">
        <v>177</v>
      </c>
      <c r="C6" s="7" t="s">
        <v>178</v>
      </c>
      <c r="D6" s="7" t="s">
        <v>179</v>
      </c>
    </row>
    <row r="7" spans="1:4" x14ac:dyDescent="0.2">
      <c r="A7" s="7" t="s">
        <v>180</v>
      </c>
      <c r="B7" s="7" t="s">
        <v>181</v>
      </c>
      <c r="C7" s="7" t="s">
        <v>182</v>
      </c>
      <c r="D7" s="7" t="s">
        <v>183</v>
      </c>
    </row>
    <row r="8" spans="1:4" x14ac:dyDescent="0.2">
      <c r="A8" t="s">
        <v>184</v>
      </c>
      <c r="B8" t="s">
        <v>185</v>
      </c>
      <c r="C8" t="s">
        <v>186</v>
      </c>
      <c r="D8" t="s">
        <v>187</v>
      </c>
    </row>
    <row r="9" spans="1:4" x14ac:dyDescent="0.2">
      <c r="A9" t="s">
        <v>188</v>
      </c>
      <c r="B9" t="s">
        <v>189</v>
      </c>
      <c r="C9" t="s">
        <v>190</v>
      </c>
      <c r="D9" t="s">
        <v>191</v>
      </c>
    </row>
    <row r="10" spans="1:4" x14ac:dyDescent="0.2">
      <c r="A10" t="s">
        <v>192</v>
      </c>
      <c r="B10" t="s">
        <v>193</v>
      </c>
      <c r="C10" t="s">
        <v>194</v>
      </c>
      <c r="D10" t="s">
        <v>195</v>
      </c>
    </row>
    <row r="11" spans="1:4" x14ac:dyDescent="0.2">
      <c r="A11" t="s">
        <v>196</v>
      </c>
      <c r="B11" t="s">
        <v>197</v>
      </c>
      <c r="C11" t="s">
        <v>198</v>
      </c>
      <c r="D11" t="s">
        <v>199</v>
      </c>
    </row>
    <row r="12" spans="1:4" x14ac:dyDescent="0.2">
      <c r="A12" t="s">
        <v>200</v>
      </c>
      <c r="B12" t="s">
        <v>201</v>
      </c>
      <c r="C12" t="s">
        <v>202</v>
      </c>
      <c r="D12" t="s">
        <v>203</v>
      </c>
    </row>
    <row r="13" spans="1:4" x14ac:dyDescent="0.2">
      <c r="A13" s="7" t="s">
        <v>204</v>
      </c>
      <c r="B13" s="7" t="s">
        <v>205</v>
      </c>
      <c r="C13" s="7" t="s">
        <v>206</v>
      </c>
      <c r="D13" s="7" t="s">
        <v>207</v>
      </c>
    </row>
    <row r="14" spans="1:4" x14ac:dyDescent="0.2">
      <c r="A14" s="7" t="s">
        <v>208</v>
      </c>
      <c r="B14" s="7" t="s">
        <v>209</v>
      </c>
      <c r="C14" s="7" t="s">
        <v>210</v>
      </c>
      <c r="D14" s="7" t="s">
        <v>211</v>
      </c>
    </row>
    <row r="15" spans="1:4" x14ac:dyDescent="0.2">
      <c r="A15" s="7" t="s">
        <v>212</v>
      </c>
      <c r="B15" s="7" t="s">
        <v>213</v>
      </c>
      <c r="C15" s="7" t="s">
        <v>214</v>
      </c>
      <c r="D15" s="7" t="s">
        <v>215</v>
      </c>
    </row>
    <row r="16" spans="1:4" x14ac:dyDescent="0.2">
      <c r="A16" s="7" t="s">
        <v>216</v>
      </c>
      <c r="B16" s="7" t="s">
        <v>217</v>
      </c>
      <c r="C16" s="7" t="s">
        <v>218</v>
      </c>
      <c r="D16" s="7" t="s">
        <v>219</v>
      </c>
    </row>
    <row r="17" spans="1:6" x14ac:dyDescent="0.2">
      <c r="A17" s="7" t="s">
        <v>220</v>
      </c>
      <c r="B17" s="7" t="s">
        <v>221</v>
      </c>
      <c r="C17" s="7" t="s">
        <v>222</v>
      </c>
      <c r="D17" s="7" t="s">
        <v>223</v>
      </c>
    </row>
    <row r="18" spans="1:6" x14ac:dyDescent="0.2">
      <c r="A18" s="7" t="s">
        <v>224</v>
      </c>
      <c r="B18" s="7" t="s">
        <v>225</v>
      </c>
      <c r="C18" s="7" t="s">
        <v>226</v>
      </c>
      <c r="D18" s="7" t="s">
        <v>227</v>
      </c>
    </row>
    <row r="19" spans="1:6" x14ac:dyDescent="0.2">
      <c r="A19" s="7" t="s">
        <v>228</v>
      </c>
      <c r="B19" s="7" t="s">
        <v>229</v>
      </c>
      <c r="C19" s="7" t="s">
        <v>230</v>
      </c>
      <c r="D19" s="7" t="s">
        <v>231</v>
      </c>
    </row>
    <row r="20" spans="1:6" x14ac:dyDescent="0.2">
      <c r="A20" t="s">
        <v>232</v>
      </c>
      <c r="B20" t="s">
        <v>233</v>
      </c>
      <c r="C20" t="s">
        <v>234</v>
      </c>
      <c r="D20" t="s">
        <v>235</v>
      </c>
    </row>
    <row r="21" spans="1:6" x14ac:dyDescent="0.2">
      <c r="A21" t="s">
        <v>236</v>
      </c>
      <c r="B21" t="s">
        <v>237</v>
      </c>
      <c r="C21" t="s">
        <v>238</v>
      </c>
      <c r="D21" t="s">
        <v>239</v>
      </c>
    </row>
    <row r="22" spans="1:6" x14ac:dyDescent="0.2">
      <c r="A22" t="s">
        <v>240</v>
      </c>
      <c r="B22" t="s">
        <v>241</v>
      </c>
      <c r="C22" t="s">
        <v>242</v>
      </c>
      <c r="D22" t="s">
        <v>243</v>
      </c>
    </row>
    <row r="27" spans="1:6" x14ac:dyDescent="0.2">
      <c r="A27" s="3"/>
      <c r="B27" s="3" t="s">
        <v>15</v>
      </c>
      <c r="C27" s="9" t="s">
        <v>244</v>
      </c>
      <c r="D27" s="9" t="s">
        <v>245</v>
      </c>
      <c r="E27" s="9" t="s">
        <v>246</v>
      </c>
      <c r="F27" s="9" t="s">
        <v>247</v>
      </c>
    </row>
    <row r="28" spans="1:6" x14ac:dyDescent="0.2">
      <c r="A28" s="10" t="s">
        <v>248</v>
      </c>
      <c r="B28" s="3" t="s">
        <v>22</v>
      </c>
      <c r="C28" s="11" t="s">
        <v>24</v>
      </c>
      <c r="D28" s="11" t="s">
        <v>162</v>
      </c>
      <c r="E28" s="11" t="s">
        <v>163</v>
      </c>
      <c r="F28" s="11" t="s">
        <v>164</v>
      </c>
    </row>
    <row r="29" spans="1:6" x14ac:dyDescent="0.2">
      <c r="A29" s="10" t="s">
        <v>248</v>
      </c>
      <c r="B29" s="3" t="s">
        <v>28</v>
      </c>
      <c r="C29" s="11" t="s">
        <v>165</v>
      </c>
      <c r="D29" s="11" t="s">
        <v>31</v>
      </c>
      <c r="E29" s="11" t="s">
        <v>166</v>
      </c>
      <c r="F29" s="11" t="s">
        <v>167</v>
      </c>
    </row>
    <row r="30" spans="1:6" x14ac:dyDescent="0.2">
      <c r="A30" s="10" t="s">
        <v>248</v>
      </c>
      <c r="B30" s="3" t="s">
        <v>34</v>
      </c>
      <c r="C30" s="11" t="s">
        <v>168</v>
      </c>
      <c r="D30" s="11" t="s">
        <v>169</v>
      </c>
      <c r="E30" s="11" t="s">
        <v>170</v>
      </c>
      <c r="F30" s="11" t="s">
        <v>171</v>
      </c>
    </row>
    <row r="31" spans="1:6" x14ac:dyDescent="0.2">
      <c r="A31" s="10" t="s">
        <v>248</v>
      </c>
      <c r="B31" s="3" t="s">
        <v>39</v>
      </c>
      <c r="C31" s="11" t="s">
        <v>172</v>
      </c>
      <c r="D31" s="11" t="s">
        <v>173</v>
      </c>
      <c r="E31" s="11" t="s">
        <v>174</v>
      </c>
      <c r="F31" s="11" t="s">
        <v>175</v>
      </c>
    </row>
    <row r="32" spans="1:6" x14ac:dyDescent="0.2">
      <c r="A32" s="10" t="s">
        <v>248</v>
      </c>
      <c r="B32" s="3" t="s">
        <v>44</v>
      </c>
      <c r="C32" s="11" t="s">
        <v>176</v>
      </c>
      <c r="D32" s="11" t="s">
        <v>177</v>
      </c>
      <c r="E32" s="11" t="s">
        <v>178</v>
      </c>
      <c r="F32" s="11" t="s">
        <v>179</v>
      </c>
    </row>
    <row r="33" spans="1:6" x14ac:dyDescent="0.2">
      <c r="A33" s="10" t="s">
        <v>248</v>
      </c>
      <c r="B33" s="3" t="s">
        <v>49</v>
      </c>
      <c r="C33" s="11" t="s">
        <v>180</v>
      </c>
      <c r="D33" s="11" t="s">
        <v>181</v>
      </c>
      <c r="E33" s="11" t="s">
        <v>182</v>
      </c>
      <c r="F33" s="11" t="s">
        <v>183</v>
      </c>
    </row>
    <row r="34" spans="1:6" x14ac:dyDescent="0.2">
      <c r="A34" s="3" t="s">
        <v>249</v>
      </c>
      <c r="B34" s="3" t="s">
        <v>56</v>
      </c>
      <c r="C34" s="3" t="s">
        <v>184</v>
      </c>
      <c r="D34" s="3" t="s">
        <v>185</v>
      </c>
      <c r="E34" s="3" t="s">
        <v>186</v>
      </c>
      <c r="F34" s="3" t="s">
        <v>187</v>
      </c>
    </row>
    <row r="35" spans="1:6" x14ac:dyDescent="0.2">
      <c r="A35" s="3" t="s">
        <v>249</v>
      </c>
      <c r="B35" s="3" t="s">
        <v>142</v>
      </c>
      <c r="C35" s="3" t="s">
        <v>188</v>
      </c>
      <c r="D35" s="3" t="s">
        <v>189</v>
      </c>
      <c r="E35" s="3" t="s">
        <v>190</v>
      </c>
      <c r="F35" s="3" t="s">
        <v>191</v>
      </c>
    </row>
    <row r="36" spans="1:6" x14ac:dyDescent="0.2">
      <c r="A36" s="3" t="s">
        <v>249</v>
      </c>
      <c r="B36" s="3" t="s">
        <v>66</v>
      </c>
      <c r="C36" s="3" t="s">
        <v>192</v>
      </c>
      <c r="D36" s="3" t="s">
        <v>193</v>
      </c>
      <c r="E36" s="3" t="s">
        <v>194</v>
      </c>
      <c r="F36" s="3" t="s">
        <v>195</v>
      </c>
    </row>
    <row r="37" spans="1:6" x14ac:dyDescent="0.2">
      <c r="A37" s="3" t="s">
        <v>249</v>
      </c>
      <c r="B37" s="3" t="s">
        <v>71</v>
      </c>
      <c r="C37" s="3" t="s">
        <v>196</v>
      </c>
      <c r="D37" s="3" t="s">
        <v>197</v>
      </c>
      <c r="E37" s="3" t="s">
        <v>198</v>
      </c>
      <c r="F37" s="3" t="s">
        <v>199</v>
      </c>
    </row>
    <row r="38" spans="1:6" x14ac:dyDescent="0.2">
      <c r="A38" s="3" t="s">
        <v>249</v>
      </c>
      <c r="B38" s="3" t="s">
        <v>76</v>
      </c>
      <c r="C38" s="3" t="s">
        <v>200</v>
      </c>
      <c r="D38" s="3" t="s">
        <v>201</v>
      </c>
      <c r="E38" s="3" t="s">
        <v>202</v>
      </c>
      <c r="F38" s="3" t="s">
        <v>203</v>
      </c>
    </row>
    <row r="39" spans="1:6" x14ac:dyDescent="0.2">
      <c r="A39" s="11" t="s">
        <v>250</v>
      </c>
      <c r="B39" s="11" t="s">
        <v>83</v>
      </c>
      <c r="C39" s="11" t="s">
        <v>204</v>
      </c>
      <c r="D39" s="11" t="s">
        <v>205</v>
      </c>
      <c r="E39" s="11" t="s">
        <v>206</v>
      </c>
      <c r="F39" s="11" t="s">
        <v>207</v>
      </c>
    </row>
    <row r="40" spans="1:6" x14ac:dyDescent="0.2">
      <c r="A40" s="11" t="s">
        <v>250</v>
      </c>
      <c r="B40" s="11" t="s">
        <v>88</v>
      </c>
      <c r="C40" s="11" t="s">
        <v>208</v>
      </c>
      <c r="D40" s="11" t="s">
        <v>209</v>
      </c>
      <c r="E40" s="11" t="s">
        <v>210</v>
      </c>
      <c r="F40" s="11" t="s">
        <v>211</v>
      </c>
    </row>
    <row r="41" spans="1:6" x14ac:dyDescent="0.2">
      <c r="A41" s="11" t="s">
        <v>250</v>
      </c>
      <c r="B41" s="11" t="s">
        <v>93</v>
      </c>
      <c r="C41" s="11" t="s">
        <v>212</v>
      </c>
      <c r="D41" s="11" t="s">
        <v>213</v>
      </c>
      <c r="E41" s="11" t="s">
        <v>214</v>
      </c>
      <c r="F41" s="11" t="s">
        <v>215</v>
      </c>
    </row>
    <row r="42" spans="1:6" x14ac:dyDescent="0.2">
      <c r="A42" s="11" t="s">
        <v>250</v>
      </c>
      <c r="B42" s="11" t="s">
        <v>98</v>
      </c>
      <c r="C42" s="11" t="s">
        <v>216</v>
      </c>
      <c r="D42" s="11" t="s">
        <v>217</v>
      </c>
      <c r="E42" s="11" t="s">
        <v>218</v>
      </c>
      <c r="F42" s="11" t="s">
        <v>219</v>
      </c>
    </row>
    <row r="43" spans="1:6" x14ac:dyDescent="0.2">
      <c r="A43" s="11" t="s">
        <v>250</v>
      </c>
      <c r="B43" s="11" t="s">
        <v>143</v>
      </c>
      <c r="C43" s="11" t="s">
        <v>220</v>
      </c>
      <c r="D43" s="11" t="s">
        <v>221</v>
      </c>
      <c r="E43" s="11" t="s">
        <v>222</v>
      </c>
      <c r="F43" s="11" t="s">
        <v>223</v>
      </c>
    </row>
    <row r="44" spans="1:6" x14ac:dyDescent="0.2">
      <c r="A44" s="11" t="s">
        <v>250</v>
      </c>
      <c r="B44" s="11" t="s">
        <v>108</v>
      </c>
      <c r="C44" s="11" t="s">
        <v>224</v>
      </c>
      <c r="D44" s="11" t="s">
        <v>225</v>
      </c>
      <c r="E44" s="11" t="s">
        <v>226</v>
      </c>
      <c r="F44" s="11" t="s">
        <v>227</v>
      </c>
    </row>
    <row r="45" spans="1:6" x14ac:dyDescent="0.2">
      <c r="A45" s="11" t="s">
        <v>250</v>
      </c>
      <c r="B45" s="11" t="s">
        <v>144</v>
      </c>
      <c r="C45" s="11" t="s">
        <v>228</v>
      </c>
      <c r="D45" s="11" t="s">
        <v>229</v>
      </c>
      <c r="E45" s="11" t="s">
        <v>230</v>
      </c>
      <c r="F45" s="11" t="s">
        <v>231</v>
      </c>
    </row>
    <row r="46" spans="1:6" x14ac:dyDescent="0.2">
      <c r="A46" s="3" t="s">
        <v>251</v>
      </c>
      <c r="B46" s="3" t="s">
        <v>145</v>
      </c>
      <c r="C46" s="3" t="s">
        <v>232</v>
      </c>
      <c r="D46" s="3" t="s">
        <v>233</v>
      </c>
      <c r="E46" s="3" t="s">
        <v>234</v>
      </c>
      <c r="F46" s="3" t="s">
        <v>235</v>
      </c>
    </row>
    <row r="47" spans="1:6" x14ac:dyDescent="0.2">
      <c r="A47" s="3" t="s">
        <v>251</v>
      </c>
      <c r="B47" s="3" t="s">
        <v>146</v>
      </c>
      <c r="C47" s="3" t="s">
        <v>236</v>
      </c>
      <c r="D47" s="3" t="s">
        <v>237</v>
      </c>
      <c r="E47" s="3" t="s">
        <v>238</v>
      </c>
      <c r="F47" s="3" t="s">
        <v>239</v>
      </c>
    </row>
    <row r="48" spans="1:6" x14ac:dyDescent="0.2">
      <c r="A48" s="3" t="s">
        <v>251</v>
      </c>
      <c r="B48" s="3" t="s">
        <v>130</v>
      </c>
      <c r="C48" s="3" t="s">
        <v>240</v>
      </c>
      <c r="D48" s="3" t="s">
        <v>241</v>
      </c>
      <c r="E48" s="3" t="s">
        <v>242</v>
      </c>
      <c r="F48" s="3" t="s">
        <v>243</v>
      </c>
    </row>
  </sheetData>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52D2A-5B12-491E-9280-70ACF456D2C8}">
  <sheetPr>
    <tabColor theme="9" tint="0.79998168889431442"/>
  </sheetPr>
  <dimension ref="A2:R29"/>
  <sheetViews>
    <sheetView topLeftCell="B1" zoomScaleNormal="100" workbookViewId="0">
      <selection activeCell="R17" sqref="R17:R23"/>
    </sheetView>
  </sheetViews>
  <sheetFormatPr baseColWidth="10" defaultColWidth="11.5" defaultRowHeight="15" x14ac:dyDescent="0.2"/>
  <cols>
    <col min="1" max="1" width="9.1640625" customWidth="1"/>
    <col min="2" max="2" width="48" customWidth="1"/>
    <col min="6" max="6" width="11.5" customWidth="1"/>
    <col min="7" max="7" width="10" customWidth="1"/>
    <col min="8" max="8" width="7.5" customWidth="1"/>
    <col min="9" max="9" width="7.1640625" customWidth="1"/>
    <col min="10" max="10" width="6.5" customWidth="1"/>
    <col min="11" max="11" width="7.5" customWidth="1"/>
    <col min="12" max="12" width="7.83203125" customWidth="1"/>
    <col min="13" max="13" width="13.6640625" customWidth="1"/>
    <col min="14" max="14" width="13.1640625" customWidth="1"/>
    <col min="16" max="16" width="10" customWidth="1"/>
    <col min="17" max="17" width="11" customWidth="1"/>
    <col min="18" max="18" width="15" customWidth="1"/>
  </cols>
  <sheetData>
    <row r="2" spans="1:18" x14ac:dyDescent="0.2">
      <c r="L2" s="19" t="s">
        <v>252</v>
      </c>
      <c r="M2" s="19" t="s">
        <v>253</v>
      </c>
    </row>
    <row r="3" spans="1:18" x14ac:dyDescent="0.2">
      <c r="L3" s="13">
        <v>4</v>
      </c>
      <c r="M3" s="13">
        <v>0</v>
      </c>
    </row>
    <row r="5" spans="1:18" x14ac:dyDescent="0.2">
      <c r="A5" s="12"/>
      <c r="B5" s="12" t="s">
        <v>15</v>
      </c>
      <c r="C5" s="12" t="s">
        <v>244</v>
      </c>
      <c r="D5" s="12" t="s">
        <v>245</v>
      </c>
      <c r="E5" s="12" t="s">
        <v>246</v>
      </c>
      <c r="F5" s="12" t="s">
        <v>247</v>
      </c>
      <c r="G5" s="18" t="s">
        <v>254</v>
      </c>
      <c r="H5" s="18" t="s">
        <v>255</v>
      </c>
      <c r="I5" s="18" t="s">
        <v>256</v>
      </c>
      <c r="J5" s="18" t="s">
        <v>257</v>
      </c>
      <c r="K5" s="18" t="s">
        <v>258</v>
      </c>
      <c r="L5" s="18" t="s">
        <v>259</v>
      </c>
      <c r="M5" s="18" t="s">
        <v>260</v>
      </c>
      <c r="N5" s="18" t="s">
        <v>261</v>
      </c>
      <c r="O5" s="18" t="s">
        <v>262</v>
      </c>
      <c r="P5" s="18" t="s">
        <v>263</v>
      </c>
      <c r="Q5" s="18" t="s">
        <v>264</v>
      </c>
      <c r="R5" s="18" t="s">
        <v>151</v>
      </c>
    </row>
    <row r="6" spans="1:18" x14ac:dyDescent="0.2">
      <c r="A6" s="11" t="s">
        <v>248</v>
      </c>
      <c r="B6" s="11" t="s">
        <v>22</v>
      </c>
      <c r="C6" s="11" t="str">
        <f>IF(AND(Calificacion!F6="P01",Calificacion!H6="",Calificacion!J6="",Calificacion!L6=""),1,"0")</f>
        <v>0</v>
      </c>
      <c r="D6" s="11" t="str">
        <f>IF(AND(Calificacion!F6="",Calificacion!H6="P11",Calificacion!J6="",Calificacion!L6=""),2,"0")</f>
        <v>0</v>
      </c>
      <c r="E6" s="11" t="str">
        <f>IF(AND(Calificacion!F6="",Calificacion!H6="",Calificacion!J6="P21",Calificacion!L6=""),3,"0")</f>
        <v>0</v>
      </c>
      <c r="F6" s="11" t="str">
        <f>IF(AND(Calificacion!F6="",Calificacion!H6="",Calificacion!J6="",Calificacion!L6="P31"),4,"0")</f>
        <v>0</v>
      </c>
      <c r="G6" s="210">
        <f>+SUM(C6:F6)</f>
        <v>0</v>
      </c>
      <c r="H6" s="210">
        <f>+SUM(C7:F7)</f>
        <v>0</v>
      </c>
      <c r="I6" s="210">
        <f>+SUM(C8:F8)</f>
        <v>0</v>
      </c>
      <c r="J6" s="210">
        <f>+SUM(C9:F9)</f>
        <v>0</v>
      </c>
      <c r="K6" s="210">
        <f>+SUM(C10:F10)</f>
        <v>0</v>
      </c>
      <c r="L6" s="210">
        <f>+SUM(C11:F11)</f>
        <v>0</v>
      </c>
      <c r="M6" s="210" t="s">
        <v>265</v>
      </c>
      <c r="N6" s="214">
        <f>+SQRT(($L$3-G6)^2+($L$3-H6)^2+($L$3-I6)^2+($L$3-J6)^2+($L$3-K6)^2+($L$3-L6)^2)</f>
        <v>9.7979589711327115</v>
      </c>
      <c r="O6" s="214">
        <f>+SQRT(($L$3-$M$3)^2+($L$3-$M$3)^2+($L$3-$M$3)^2+($L$3-$M$3)^2+($L$3-$M$3)^2+($L$3-$M$3)^2)</f>
        <v>9.7979589711327115</v>
      </c>
      <c r="P6" s="214">
        <f>1-(N6/O6)</f>
        <v>0</v>
      </c>
      <c r="Q6" s="214">
        <f>+P6*100</f>
        <v>0</v>
      </c>
      <c r="R6" s="204" t="str">
        <f>IF(Q6&lt;=25,"Nivel 0",IF(((Q6&gt;=25)*OR(Q6&lt;=50)),"Nivel 1",IF(((Q6&gt;=50)*OR(Q6&lt;=75)),"Nivel 2",IF(((Q6&gt;=75)*OR(Q6&lt;=100)),"Nivel 3","ERROR"))))</f>
        <v>Nivel 0</v>
      </c>
    </row>
    <row r="7" spans="1:18" x14ac:dyDescent="0.2">
      <c r="A7" s="11" t="s">
        <v>248</v>
      </c>
      <c r="B7" s="11" t="s">
        <v>28</v>
      </c>
      <c r="C7" s="11" t="str">
        <f>IF(AND(Calificacion!F7="P02",Calificacion!H7="",Calificacion!J7="",Calificacion!L7=""),1,"0")</f>
        <v>0</v>
      </c>
      <c r="D7" s="11" t="str">
        <f>IF(AND(Calificacion!F7="",Calificacion!H7="P12",Calificacion!J7="",Calificacion!L7=""),2,"0")</f>
        <v>0</v>
      </c>
      <c r="E7" s="11" t="str">
        <f>IF(AND(Calificacion!F7="",Calificacion!H7="",Calificacion!J7="P22",Calificacion!L7=""),3,"0")</f>
        <v>0</v>
      </c>
      <c r="F7" s="11" t="str">
        <f>IF(AND(Calificacion!F7="",Calificacion!H7="",Calificacion!J7="",Calificacion!L7="P32"),4,"0")</f>
        <v>0</v>
      </c>
      <c r="G7" s="210"/>
      <c r="H7" s="210"/>
      <c r="I7" s="210"/>
      <c r="J7" s="210"/>
      <c r="K7" s="210"/>
      <c r="L7" s="210"/>
      <c r="M7" s="210"/>
      <c r="N7" s="215"/>
      <c r="O7" s="215"/>
      <c r="P7" s="215"/>
      <c r="Q7" s="215"/>
      <c r="R7" s="205"/>
    </row>
    <row r="8" spans="1:18" x14ac:dyDescent="0.2">
      <c r="A8" s="11" t="s">
        <v>248</v>
      </c>
      <c r="B8" s="11" t="s">
        <v>34</v>
      </c>
      <c r="C8" s="11" t="str">
        <f>IF(AND(Calificacion!F8="P03",Calificacion!H8="",Calificacion!J8="",Calificacion!L8=""),1,"0")</f>
        <v>0</v>
      </c>
      <c r="D8" s="11" t="str">
        <f>IF(AND(Calificacion!F8="",Calificacion!H8="P13",Calificacion!J8="",Calificacion!L8=""),2,"0")</f>
        <v>0</v>
      </c>
      <c r="E8" s="11" t="str">
        <f>IF(AND(Calificacion!F8="",Calificacion!H8="",Calificacion!J8="P23",Calificacion!L8=""),3,"0")</f>
        <v>0</v>
      </c>
      <c r="F8" s="11" t="str">
        <f>IF(AND(Calificacion!F8="",Calificacion!H8="",Calificacion!J8="",Calificacion!L8="P33"),4,"0")</f>
        <v>0</v>
      </c>
      <c r="G8" s="210"/>
      <c r="H8" s="210"/>
      <c r="I8" s="210"/>
      <c r="J8" s="210"/>
      <c r="K8" s="210"/>
      <c r="L8" s="210"/>
      <c r="M8" s="210"/>
      <c r="N8" s="215"/>
      <c r="O8" s="215"/>
      <c r="P8" s="215"/>
      <c r="Q8" s="215"/>
      <c r="R8" s="205"/>
    </row>
    <row r="9" spans="1:18" x14ac:dyDescent="0.2">
      <c r="A9" s="11" t="s">
        <v>248</v>
      </c>
      <c r="B9" s="11" t="s">
        <v>39</v>
      </c>
      <c r="C9" s="11" t="str">
        <f>IF(AND(Calificacion!F9="P04",Calificacion!H9="",Calificacion!J9="",Calificacion!L9=""),1,"0")</f>
        <v>0</v>
      </c>
      <c r="D9" s="11" t="str">
        <f>IF(AND(Calificacion!F9="",Calificacion!H9="P14",Calificacion!J9="",Calificacion!L9=""),2,"0")</f>
        <v>0</v>
      </c>
      <c r="E9" s="11" t="str">
        <f>IF(AND(Calificacion!F9="",Calificacion!H9="",Calificacion!J9="P24",Calificacion!L9=""),3,"0")</f>
        <v>0</v>
      </c>
      <c r="F9" s="11" t="str">
        <f>IF(AND(Calificacion!F9="",Calificacion!H9="",Calificacion!J9="",Calificacion!L9="P34"),4,"0")</f>
        <v>0</v>
      </c>
      <c r="G9" s="210"/>
      <c r="H9" s="210"/>
      <c r="I9" s="210"/>
      <c r="J9" s="210"/>
      <c r="K9" s="210"/>
      <c r="L9" s="210"/>
      <c r="M9" s="210"/>
      <c r="N9" s="215"/>
      <c r="O9" s="215"/>
      <c r="P9" s="215"/>
      <c r="Q9" s="215"/>
      <c r="R9" s="205"/>
    </row>
    <row r="10" spans="1:18" x14ac:dyDescent="0.2">
      <c r="A10" s="11" t="s">
        <v>248</v>
      </c>
      <c r="B10" s="11" t="s">
        <v>44</v>
      </c>
      <c r="C10" s="11" t="str">
        <f>IF(AND(Calificacion!F10="P05",Calificacion!H10="",Calificacion!J10="",Calificacion!L10=""),1,"0")</f>
        <v>0</v>
      </c>
      <c r="D10" s="11" t="str">
        <f>IF(AND(Calificacion!F10="",Calificacion!H10="P15",Calificacion!J10="",Calificacion!L10=""),2,"0")</f>
        <v>0</v>
      </c>
      <c r="E10" s="11" t="str">
        <f>IF(AND(Calificacion!F10="",Calificacion!H10="",Calificacion!J10="P25",Calificacion!L10=""),3,"0")</f>
        <v>0</v>
      </c>
      <c r="F10" s="11" t="str">
        <f>IF(AND(Calificacion!F10="",Calificacion!H10="",Calificacion!J10="",Calificacion!L10="P35"),4,"0")</f>
        <v>0</v>
      </c>
      <c r="G10" s="210"/>
      <c r="H10" s="210"/>
      <c r="I10" s="210"/>
      <c r="J10" s="210"/>
      <c r="K10" s="210"/>
      <c r="L10" s="210"/>
      <c r="M10" s="210"/>
      <c r="N10" s="215"/>
      <c r="O10" s="215"/>
      <c r="P10" s="215"/>
      <c r="Q10" s="215"/>
      <c r="R10" s="205"/>
    </row>
    <row r="11" spans="1:18" x14ac:dyDescent="0.2">
      <c r="A11" s="11" t="s">
        <v>248</v>
      </c>
      <c r="B11" s="11" t="s">
        <v>49</v>
      </c>
      <c r="C11" s="11" t="str">
        <f>IF(AND(Calificacion!F11="P06",Calificacion!H11="",Calificacion!J11="",Calificacion!L11=""),1,"0")</f>
        <v>0</v>
      </c>
      <c r="D11" s="11" t="str">
        <f>IF(AND(Calificacion!F11="",Calificacion!H11="P16",Calificacion!J11="",Calificacion!L11=""),2,"0")</f>
        <v>0</v>
      </c>
      <c r="E11" s="11" t="str">
        <f>IF(AND(Calificacion!F11="",Calificacion!H11="",Calificacion!J11="P26",Calificacion!L11=""),3,"0")</f>
        <v>0</v>
      </c>
      <c r="F11" s="11" t="str">
        <f>IF(AND(Calificacion!F11="",Calificacion!H11="",Calificacion!J11="",Calificacion!L11="P36"),4,"0")</f>
        <v>0</v>
      </c>
      <c r="G11" s="210"/>
      <c r="H11" s="210"/>
      <c r="I11" s="210"/>
      <c r="J11" s="210"/>
      <c r="K11" s="210"/>
      <c r="L11" s="210"/>
      <c r="M11" s="210"/>
      <c r="N11" s="216"/>
      <c r="O11" s="216"/>
      <c r="P11" s="216"/>
      <c r="Q11" s="216"/>
      <c r="R11" s="206"/>
    </row>
    <row r="12" spans="1:18" x14ac:dyDescent="0.2">
      <c r="A12" s="3" t="s">
        <v>249</v>
      </c>
      <c r="B12" s="3" t="s">
        <v>56</v>
      </c>
      <c r="C12" s="3" t="str">
        <f>IF(AND(Calificacion!F12="G01",Calificacion!H12="",Calificacion!J12="",Calificacion!L12=""),1,"0")</f>
        <v>0</v>
      </c>
      <c r="D12" s="3" t="str">
        <f>IF(AND(Calificacion!F12="",Calificacion!H12="G11",Calificacion!J12="",Calificacion!L12=""),2,"0")</f>
        <v>0</v>
      </c>
      <c r="E12" s="3" t="str">
        <f>IF(AND(Calificacion!F12="",Calificacion!H12="",Calificacion!J12="G21",Calificacion!L12=""),3,"0")</f>
        <v>0</v>
      </c>
      <c r="F12" s="3" t="str">
        <f>IF(AND(Calificacion!F12="",Calificacion!H12="",Calificacion!J12="",Calificacion!L12="G31"),4,"0")</f>
        <v>0</v>
      </c>
      <c r="G12" s="204">
        <f>+SUM(C12:F12)</f>
        <v>0</v>
      </c>
      <c r="H12" s="204">
        <f>+SUM(C13:F13)</f>
        <v>0</v>
      </c>
      <c r="I12" s="204">
        <f>+SUM(C14:F14)</f>
        <v>0</v>
      </c>
      <c r="J12" s="204">
        <f>+SUM(C15:F15)</f>
        <v>0</v>
      </c>
      <c r="K12" s="204">
        <f>+SUM(C16:F16)</f>
        <v>0</v>
      </c>
      <c r="L12" s="204" t="s">
        <v>265</v>
      </c>
      <c r="M12" s="204" t="s">
        <v>265</v>
      </c>
      <c r="N12" s="217">
        <f>+SQRT(($L$3-G12)^2+($L$3-H12)^2+($L$3-I12)^2+($L$3-J12)^2+($L$3-K12)^2)</f>
        <v>8.9442719099991592</v>
      </c>
      <c r="O12" s="217">
        <f>+SQRT(($L$3-$M$3)^2+($L$3-$M$3)^2+($L$3-$M$3)^2+($L$3-$M$3)^2+($L$3-$M$3)^2)</f>
        <v>8.9442719099991592</v>
      </c>
      <c r="P12" s="217">
        <f>1-(N12/O12)</f>
        <v>0</v>
      </c>
      <c r="Q12" s="217">
        <f>+P12*100</f>
        <v>0</v>
      </c>
      <c r="R12" s="204" t="str">
        <f>IF(Q12&lt;=25,"Nivel 0",IF(((Q12&gt;=25)*OR(Q12&lt;=50)),"Nivel 1",IF(((Q12&gt;=50)*OR(Q12&lt;=75)),"Nivel 2",IF(((Q12&gt;=75)*OR(Q12&lt;=100)),"Nivel 3","ERROR"))))</f>
        <v>Nivel 0</v>
      </c>
    </row>
    <row r="13" spans="1:18" x14ac:dyDescent="0.2">
      <c r="A13" s="3" t="s">
        <v>249</v>
      </c>
      <c r="B13" s="3" t="s">
        <v>142</v>
      </c>
      <c r="C13" s="3" t="str">
        <f>IF(AND(Calificacion!F13="G02",Calificacion!H13="",Calificacion!J13="",Calificacion!L13=""),1,"0")</f>
        <v>0</v>
      </c>
      <c r="D13" s="3" t="str">
        <f>IF(AND(Calificacion!F13="",Calificacion!H13="G12",Calificacion!J13="",Calificacion!L13=""),2,"0")</f>
        <v>0</v>
      </c>
      <c r="E13" s="3" t="str">
        <f>IF(AND(Calificacion!F13="",Calificacion!H13="",Calificacion!J13="G22",Calificacion!L13=""),3,"0")</f>
        <v>0</v>
      </c>
      <c r="F13" s="3" t="str">
        <f>IF(AND(Calificacion!F13="",Calificacion!H13="",Calificacion!J13="",Calificacion!L13="G32"),4,"0")</f>
        <v>0</v>
      </c>
      <c r="G13" s="205"/>
      <c r="H13" s="205"/>
      <c r="I13" s="205"/>
      <c r="J13" s="205"/>
      <c r="K13" s="205"/>
      <c r="L13" s="205"/>
      <c r="M13" s="205"/>
      <c r="N13" s="218"/>
      <c r="O13" s="218"/>
      <c r="P13" s="218"/>
      <c r="Q13" s="218"/>
      <c r="R13" s="205"/>
    </row>
    <row r="14" spans="1:18" x14ac:dyDescent="0.2">
      <c r="A14" s="3" t="s">
        <v>249</v>
      </c>
      <c r="B14" s="3" t="s">
        <v>66</v>
      </c>
      <c r="C14" s="3" t="str">
        <f>IF(AND(Calificacion!F14="G03",Calificacion!H14="",Calificacion!J14="",Calificacion!L14=""),1,"0")</f>
        <v>0</v>
      </c>
      <c r="D14" s="3" t="str">
        <f>IF(AND(Calificacion!F14="",Calificacion!H14="G13",Calificacion!J14="",Calificacion!L14=""),2,"0")</f>
        <v>0</v>
      </c>
      <c r="E14" s="3" t="str">
        <f>IF(AND(Calificacion!F14="",Calificacion!H14="",Calificacion!J14="G23",Calificacion!L14=""),3,"0")</f>
        <v>0</v>
      </c>
      <c r="F14" s="3" t="str">
        <f>IF(AND(Calificacion!F14="",Calificacion!H14="",Calificacion!J14="",Calificacion!L14="G33"),4,"0")</f>
        <v>0</v>
      </c>
      <c r="G14" s="205"/>
      <c r="H14" s="205"/>
      <c r="I14" s="205"/>
      <c r="J14" s="205"/>
      <c r="K14" s="205"/>
      <c r="L14" s="205"/>
      <c r="M14" s="205"/>
      <c r="N14" s="218"/>
      <c r="O14" s="218"/>
      <c r="P14" s="218"/>
      <c r="Q14" s="218"/>
      <c r="R14" s="205"/>
    </row>
    <row r="15" spans="1:18" x14ac:dyDescent="0.2">
      <c r="A15" s="3" t="s">
        <v>249</v>
      </c>
      <c r="B15" s="3" t="s">
        <v>71</v>
      </c>
      <c r="C15" s="3" t="str">
        <f>IF(AND(Calificacion!F15="G04",Calificacion!H15="",Calificacion!J15="",Calificacion!L15=""),1,"0")</f>
        <v>0</v>
      </c>
      <c r="D15" s="3" t="str">
        <f>IF(AND(Calificacion!F15="",Calificacion!H15="G14",Calificacion!J15="",Calificacion!L15=""),2,"0")</f>
        <v>0</v>
      </c>
      <c r="E15" s="3" t="str">
        <f>IF(AND(Calificacion!F15="",Calificacion!H15="",Calificacion!J15="G24",Calificacion!L15=""),3,"0")</f>
        <v>0</v>
      </c>
      <c r="F15" s="3" t="str">
        <f>IF(AND(Calificacion!F15="",Calificacion!H15="",Calificacion!J15="",Calificacion!L15="G34"),4,"0")</f>
        <v>0</v>
      </c>
      <c r="G15" s="205"/>
      <c r="H15" s="205"/>
      <c r="I15" s="205"/>
      <c r="J15" s="205"/>
      <c r="K15" s="205"/>
      <c r="L15" s="205"/>
      <c r="M15" s="205"/>
      <c r="N15" s="218"/>
      <c r="O15" s="218"/>
      <c r="P15" s="218"/>
      <c r="Q15" s="218"/>
      <c r="R15" s="205"/>
    </row>
    <row r="16" spans="1:18" x14ac:dyDescent="0.2">
      <c r="A16" s="3" t="s">
        <v>249</v>
      </c>
      <c r="B16" s="3" t="s">
        <v>76</v>
      </c>
      <c r="C16" s="3" t="str">
        <f>IF(AND(Calificacion!F16="G05",Calificacion!H16="",Calificacion!J16="",Calificacion!L16=""),1,"0")</f>
        <v>0</v>
      </c>
      <c r="D16" s="3" t="str">
        <f>IF(AND(Calificacion!F16="",Calificacion!H16="G15",Calificacion!J16="",Calificacion!L16=""),2,"0")</f>
        <v>0</v>
      </c>
      <c r="E16" s="3" t="str">
        <f>IF(AND(Calificacion!F16="",Calificacion!H16="",Calificacion!J16="G25",Calificacion!L16=""),3,"0")</f>
        <v>0</v>
      </c>
      <c r="F16" s="3" t="str">
        <f>IF(AND(Calificacion!F16="",Calificacion!H16="",Calificacion!J16="",Calificacion!L16="G35"),4,"0")</f>
        <v>0</v>
      </c>
      <c r="G16" s="206"/>
      <c r="H16" s="206"/>
      <c r="I16" s="206"/>
      <c r="J16" s="206"/>
      <c r="K16" s="206"/>
      <c r="L16" s="206"/>
      <c r="M16" s="206"/>
      <c r="N16" s="219"/>
      <c r="O16" s="219"/>
      <c r="P16" s="219"/>
      <c r="Q16" s="219"/>
      <c r="R16" s="206"/>
    </row>
    <row r="17" spans="1:18" x14ac:dyDescent="0.2">
      <c r="A17" s="11" t="s">
        <v>250</v>
      </c>
      <c r="B17" s="11" t="s">
        <v>83</v>
      </c>
      <c r="C17" s="11" t="str">
        <f>IF(AND(Calificacion!F17="M01",Calificacion!H17="",Calificacion!J17="",Calificacion!L17=""),1,"0")</f>
        <v>0</v>
      </c>
      <c r="D17" s="11" t="str">
        <f>IF(AND(Calificacion!F17="",Calificacion!H17="M11",Calificacion!J17="",Calificacion!L17=""),2,"0")</f>
        <v>0</v>
      </c>
      <c r="E17" s="11" t="str">
        <f>IF(AND(Calificacion!F17="",Calificacion!H17="",Calificacion!J17="M21",Calificacion!L17=""),3,"0")</f>
        <v>0</v>
      </c>
      <c r="F17" s="11" t="str">
        <f>IF(AND(Calificacion!F17="",Calificacion!H17="",Calificacion!J17="",Calificacion!L17="M31"),4,"0")</f>
        <v>0</v>
      </c>
      <c r="G17" s="211">
        <f>+SUM(C17:F17)</f>
        <v>0</v>
      </c>
      <c r="H17" s="211">
        <f>+SUM(C18:F18)</f>
        <v>0</v>
      </c>
      <c r="I17" s="211">
        <f>+SUM(C19:F19)</f>
        <v>0</v>
      </c>
      <c r="J17" s="211">
        <f>+SUM(C20:F20)</f>
        <v>0</v>
      </c>
      <c r="K17" s="211">
        <f>+SUM(C21:F21)</f>
        <v>0</v>
      </c>
      <c r="L17" s="211">
        <f>+SUM(C22:F22)</f>
        <v>0</v>
      </c>
      <c r="M17" s="211">
        <f>+SUM(C23:F23)</f>
        <v>0</v>
      </c>
      <c r="N17" s="214">
        <f>+SQRT(($L$3-G17)^2+($L$3-H17)^2+($L$3-I17)^2+($L$3-J17)^2+($L$3-K17)^2+($L$3-L17)^2+($L$3-M17)^2)</f>
        <v>10.583005244258363</v>
      </c>
      <c r="O17" s="214">
        <f>+SQRT(($L$3-$M$3)^2+($L$3-$M$3)^2+($L$3-$M$3)^2+($L$3-$M$3)^2+($L$3-$M$3)^2+($L$3-$M$3)^2+($L$3-$M$3)^2)</f>
        <v>10.583005244258363</v>
      </c>
      <c r="P17" s="214">
        <f>1-(N17/O17)</f>
        <v>0</v>
      </c>
      <c r="Q17" s="214">
        <f>+P17*100</f>
        <v>0</v>
      </c>
      <c r="R17" s="204" t="str">
        <f>IF(Q17&lt;=25,"Nivel 0",IF(((Q17&gt;=25)*OR(Q17&lt;=50)),"Nivel 1",IF(((Q17&gt;=50)*OR(Q17&lt;=75)),"Nivel 2",IF(((Q17&gt;=75)*OR(Q17&lt;=100)),"Nivel 3","ERROR"))))</f>
        <v>Nivel 0</v>
      </c>
    </row>
    <row r="18" spans="1:18" x14ac:dyDescent="0.2">
      <c r="A18" s="11" t="s">
        <v>250</v>
      </c>
      <c r="B18" s="11" t="s">
        <v>88</v>
      </c>
      <c r="C18" s="11" t="str">
        <f>IF(AND(Calificacion!F18="M02",Calificacion!H18="",Calificacion!J18="",Calificacion!L18=""),1,"0")</f>
        <v>0</v>
      </c>
      <c r="D18" s="11" t="str">
        <f>IF(AND(Calificacion!F18="",Calificacion!H18="M12",Calificacion!J18="",Calificacion!L18=""),2,"0")</f>
        <v>0</v>
      </c>
      <c r="E18" s="11" t="str">
        <f>IF(AND(Calificacion!F18="",Calificacion!H18="",Calificacion!J18="M22",Calificacion!L18=""),3,"0")</f>
        <v>0</v>
      </c>
      <c r="F18" s="11" t="str">
        <f>IF(AND(Calificacion!F18="",Calificacion!H18="",Calificacion!J18="",Calificacion!L18="M32"),4,"0")</f>
        <v>0</v>
      </c>
      <c r="G18" s="212"/>
      <c r="H18" s="212"/>
      <c r="I18" s="212"/>
      <c r="J18" s="212"/>
      <c r="K18" s="212"/>
      <c r="L18" s="212"/>
      <c r="M18" s="212"/>
      <c r="N18" s="215"/>
      <c r="O18" s="215"/>
      <c r="P18" s="215"/>
      <c r="Q18" s="215"/>
      <c r="R18" s="205"/>
    </row>
    <row r="19" spans="1:18" x14ac:dyDescent="0.2">
      <c r="A19" s="11" t="s">
        <v>250</v>
      </c>
      <c r="B19" s="11" t="s">
        <v>93</v>
      </c>
      <c r="C19" s="11" t="str">
        <f>IF(AND(Calificacion!F19="M03",Calificacion!H19="",Calificacion!J19="",Calificacion!L19=""),1,"0")</f>
        <v>0</v>
      </c>
      <c r="D19" s="11" t="str">
        <f>IF(AND(Calificacion!F19="",Calificacion!H19="M13",Calificacion!J19="",Calificacion!L19=""),2,"0")</f>
        <v>0</v>
      </c>
      <c r="E19" s="11" t="str">
        <f>IF(AND(Calificacion!F19="",Calificacion!H19="",Calificacion!J19="M23",Calificacion!L19=""),3,"0")</f>
        <v>0</v>
      </c>
      <c r="F19" s="11" t="str">
        <f>IF(AND(Calificacion!F19="",Calificacion!H19="",Calificacion!J19="",Calificacion!L19="M33"),4,"0")</f>
        <v>0</v>
      </c>
      <c r="G19" s="212"/>
      <c r="H19" s="212"/>
      <c r="I19" s="212"/>
      <c r="J19" s="212"/>
      <c r="K19" s="212"/>
      <c r="L19" s="212"/>
      <c r="M19" s="212"/>
      <c r="N19" s="215"/>
      <c r="O19" s="215"/>
      <c r="P19" s="215"/>
      <c r="Q19" s="215"/>
      <c r="R19" s="205"/>
    </row>
    <row r="20" spans="1:18" x14ac:dyDescent="0.2">
      <c r="A20" s="11" t="s">
        <v>250</v>
      </c>
      <c r="B20" s="11" t="s">
        <v>98</v>
      </c>
      <c r="C20" s="11" t="str">
        <f>IF(AND(Calificacion!F20="M04",Calificacion!H20="",Calificacion!J20="",Calificacion!L20=""),1,"0")</f>
        <v>0</v>
      </c>
      <c r="D20" s="11" t="str">
        <f>IF(AND(Calificacion!F20="",Calificacion!H20="M14",Calificacion!J20="",Calificacion!L20=""),2,"0")</f>
        <v>0</v>
      </c>
      <c r="E20" s="11" t="str">
        <f>IF(AND(Calificacion!F20="",Calificacion!H20="",Calificacion!J20="M24",Calificacion!L20=""),3,"0")</f>
        <v>0</v>
      </c>
      <c r="F20" s="11" t="str">
        <f>IF(AND(Calificacion!F20="",Calificacion!H20="",Calificacion!J20="",Calificacion!L20="M34"),4,"0")</f>
        <v>0</v>
      </c>
      <c r="G20" s="212"/>
      <c r="H20" s="212"/>
      <c r="I20" s="212"/>
      <c r="J20" s="212"/>
      <c r="K20" s="212"/>
      <c r="L20" s="212"/>
      <c r="M20" s="212"/>
      <c r="N20" s="215"/>
      <c r="O20" s="215"/>
      <c r="P20" s="215"/>
      <c r="Q20" s="215"/>
      <c r="R20" s="205"/>
    </row>
    <row r="21" spans="1:18" x14ac:dyDescent="0.2">
      <c r="A21" s="11" t="s">
        <v>250</v>
      </c>
      <c r="B21" s="11" t="s">
        <v>143</v>
      </c>
      <c r="C21" s="11" t="str">
        <f>IF(AND(Calificacion!F21="M05",Calificacion!H21="",Calificacion!J21="",Calificacion!L21=""),1,"0")</f>
        <v>0</v>
      </c>
      <c r="D21" s="11" t="str">
        <f>IF(AND(Calificacion!F21="",Calificacion!H21="M15",Calificacion!J21="",Calificacion!L21=""),2,"0")</f>
        <v>0</v>
      </c>
      <c r="E21" s="11" t="str">
        <f>IF(AND(Calificacion!F21="",Calificacion!H21="",Calificacion!J21="M25",Calificacion!L21=""),3,"0")</f>
        <v>0</v>
      </c>
      <c r="F21" s="11" t="str">
        <f>IF(AND(Calificacion!F21="",Calificacion!H21="",Calificacion!J21="",Calificacion!L21="M35"),4,"0")</f>
        <v>0</v>
      </c>
      <c r="G21" s="212"/>
      <c r="H21" s="212"/>
      <c r="I21" s="212"/>
      <c r="J21" s="212"/>
      <c r="K21" s="212"/>
      <c r="L21" s="212"/>
      <c r="M21" s="212"/>
      <c r="N21" s="215"/>
      <c r="O21" s="215"/>
      <c r="P21" s="215"/>
      <c r="Q21" s="215"/>
      <c r="R21" s="205"/>
    </row>
    <row r="22" spans="1:18" x14ac:dyDescent="0.2">
      <c r="A22" s="11" t="s">
        <v>250</v>
      </c>
      <c r="B22" s="11" t="s">
        <v>108</v>
      </c>
      <c r="C22" s="11" t="str">
        <f>IF(AND(Calificacion!F22="M06",Calificacion!H22="",Calificacion!J22="",Calificacion!L22=""),1,"0")</f>
        <v>0</v>
      </c>
      <c r="D22" s="11" t="str">
        <f>IF(AND(Calificacion!F22="",Calificacion!H22="M16",Calificacion!J22="",Calificacion!L22=""),2,"0")</f>
        <v>0</v>
      </c>
      <c r="E22" s="11" t="str">
        <f>IF(AND(Calificacion!F22="",Calificacion!H22="",Calificacion!J22="M26",Calificacion!L22=""),3,"0")</f>
        <v>0</v>
      </c>
      <c r="F22" s="11" t="str">
        <f>IF(AND(Calificacion!F22="",Calificacion!H22="",Calificacion!J22="",Calificacion!L22="M36"),4,"0")</f>
        <v>0</v>
      </c>
      <c r="G22" s="212"/>
      <c r="H22" s="212"/>
      <c r="I22" s="212"/>
      <c r="J22" s="212"/>
      <c r="K22" s="212"/>
      <c r="L22" s="212"/>
      <c r="M22" s="212"/>
      <c r="N22" s="215"/>
      <c r="O22" s="215"/>
      <c r="P22" s="215"/>
      <c r="Q22" s="215"/>
      <c r="R22" s="205"/>
    </row>
    <row r="23" spans="1:18" x14ac:dyDescent="0.2">
      <c r="A23" s="11" t="s">
        <v>250</v>
      </c>
      <c r="B23" s="11" t="s">
        <v>144</v>
      </c>
      <c r="C23" s="11" t="str">
        <f>IF(AND(Calificacion!F23="M07",Calificacion!H23="",Calificacion!J23="",Calificacion!L23=""),1,"0")</f>
        <v>0</v>
      </c>
      <c r="D23" s="11" t="str">
        <f>IF(AND(Calificacion!F23="",Calificacion!H23="M17",Calificacion!J23="",Calificacion!L23=""),2,"0")</f>
        <v>0</v>
      </c>
      <c r="E23" s="11" t="str">
        <f>IF(AND(Calificacion!F23="",Calificacion!H23="",Calificacion!J23="M27",Calificacion!L23=""),3,"0")</f>
        <v>0</v>
      </c>
      <c r="F23" s="11" t="str">
        <f>IF(AND(Calificacion!F23="",Calificacion!H23="",Calificacion!J23="",Calificacion!L23="M37"),4,"0")</f>
        <v>0</v>
      </c>
      <c r="G23" s="213"/>
      <c r="H23" s="213"/>
      <c r="I23" s="213"/>
      <c r="J23" s="213"/>
      <c r="K23" s="213"/>
      <c r="L23" s="213"/>
      <c r="M23" s="213"/>
      <c r="N23" s="216"/>
      <c r="O23" s="216"/>
      <c r="P23" s="216"/>
      <c r="Q23" s="216"/>
      <c r="R23" s="206"/>
    </row>
    <row r="24" spans="1:18" x14ac:dyDescent="0.2">
      <c r="A24" s="3" t="s">
        <v>251</v>
      </c>
      <c r="B24" s="3" t="s">
        <v>145</v>
      </c>
      <c r="C24" s="3" t="str">
        <f>IF(AND(Calificacion!F24="D01",Calificacion!H24="",Calificacion!J24="",Calificacion!L24=""),1,"0")</f>
        <v>0</v>
      </c>
      <c r="D24" s="3" t="str">
        <f>IF(AND(Calificacion!F24="",Calificacion!H24="D11",Calificacion!J24="",Calificacion!L24=""),2,"0")</f>
        <v>0</v>
      </c>
      <c r="E24" s="3" t="str">
        <f>IF(AND(Calificacion!F24="",Calificacion!H24="",Calificacion!J24="D21",Calificacion!L24=""),3,"0")</f>
        <v>0</v>
      </c>
      <c r="F24" s="3" t="str">
        <f>IF(AND(Calificacion!F24="",Calificacion!H24="",Calificacion!J24="",Calificacion!L24="D31"),4,"0")</f>
        <v>0</v>
      </c>
      <c r="G24" s="204">
        <f>+SUM(C24:F24)</f>
        <v>0</v>
      </c>
      <c r="H24" s="204">
        <f>+SUM(C25:F25)</f>
        <v>0</v>
      </c>
      <c r="I24" s="204">
        <f>+SUM(C26:F26)</f>
        <v>0</v>
      </c>
      <c r="J24" s="204" t="s">
        <v>265</v>
      </c>
      <c r="K24" s="204" t="s">
        <v>265</v>
      </c>
      <c r="L24" s="204" t="s">
        <v>265</v>
      </c>
      <c r="M24" s="204" t="s">
        <v>265</v>
      </c>
      <c r="N24" s="217">
        <f>+SQRT(($L$3-G24)^2+($L$3-H24)^2+($L$3-I24)^2)</f>
        <v>6.9282032302755088</v>
      </c>
      <c r="O24" s="217">
        <f>+SQRT(($L$3-$M$3)^2+($L$3-$M$3)^2+($L$3-$M$3)^2)</f>
        <v>6.9282032302755088</v>
      </c>
      <c r="P24" s="217">
        <f>1-(N24/O24)</f>
        <v>0</v>
      </c>
      <c r="Q24" s="217">
        <f>+P24*100</f>
        <v>0</v>
      </c>
      <c r="R24" s="204" t="str">
        <f>IF(Q24&lt;=25,"Nivel 0",IF(((Q24&gt;=25)*OR(Q24&lt;=50)),"Nivel 1",IF(((Q24&gt;=50)*OR(Q24&lt;=75)),"Nivel 2",IF(((Q24&gt;=75)*OR(Q24&lt;=100)),"Nivel 3","ERROR"))))</f>
        <v>Nivel 0</v>
      </c>
    </row>
    <row r="25" spans="1:18" x14ac:dyDescent="0.2">
      <c r="A25" s="3" t="s">
        <v>251</v>
      </c>
      <c r="B25" s="3" t="s">
        <v>146</v>
      </c>
      <c r="C25" s="3" t="str">
        <f>IF(AND(Calificacion!F25="D02",Calificacion!H25="",Calificacion!J25="",Calificacion!L25=""),1,"0")</f>
        <v>0</v>
      </c>
      <c r="D25" s="3" t="str">
        <f>IF(AND(Calificacion!F25="",Calificacion!H25="D12",Calificacion!J25="",Calificacion!L25=""),2,"0")</f>
        <v>0</v>
      </c>
      <c r="E25" s="3" t="str">
        <f>IF(AND(Calificacion!F25="",Calificacion!H25="",Calificacion!J25="D22",Calificacion!L25=""),3,"0")</f>
        <v>0</v>
      </c>
      <c r="F25" s="3" t="str">
        <f>IF(AND(Calificacion!F25="",Calificacion!H25="",Calificacion!J25="",Calificacion!L25="D32"),4,"0")</f>
        <v>0</v>
      </c>
      <c r="G25" s="205"/>
      <c r="H25" s="205"/>
      <c r="I25" s="205"/>
      <c r="J25" s="205"/>
      <c r="K25" s="205"/>
      <c r="L25" s="205"/>
      <c r="M25" s="205"/>
      <c r="N25" s="218"/>
      <c r="O25" s="218"/>
      <c r="P25" s="218"/>
      <c r="Q25" s="218"/>
      <c r="R25" s="205"/>
    </row>
    <row r="26" spans="1:18" x14ac:dyDescent="0.2">
      <c r="A26" s="3" t="s">
        <v>251</v>
      </c>
      <c r="B26" s="3" t="s">
        <v>130</v>
      </c>
      <c r="C26" s="3" t="str">
        <f>IF(AND(Calificacion!F26="D03",Calificacion!H26="",Calificacion!J26="",Calificacion!L26=""),1,"0")</f>
        <v>0</v>
      </c>
      <c r="D26" s="3" t="str">
        <f>IF(AND(Calificacion!F26="",Calificacion!H26="D13",Calificacion!J26="",Calificacion!L26=""),2,"0")</f>
        <v>0</v>
      </c>
      <c r="E26" s="3" t="str">
        <f>IF(AND(Calificacion!F26="",Calificacion!H26="",Calificacion!J26="D23",Calificacion!L26=""),3,"0")</f>
        <v>0</v>
      </c>
      <c r="F26" s="3" t="str">
        <f>IF(AND(Calificacion!F26="",Calificacion!H26="",Calificacion!J26="",Calificacion!L26="D33"),4,"0")</f>
        <v>0</v>
      </c>
      <c r="G26" s="206"/>
      <c r="H26" s="206"/>
      <c r="I26" s="206"/>
      <c r="J26" s="206"/>
      <c r="K26" s="206"/>
      <c r="L26" s="206"/>
      <c r="M26" s="206"/>
      <c r="N26" s="219"/>
      <c r="O26" s="219"/>
      <c r="P26" s="219"/>
      <c r="Q26" s="219"/>
      <c r="R26" s="206"/>
    </row>
    <row r="28" spans="1:18" x14ac:dyDescent="0.2">
      <c r="P28" s="207" t="s">
        <v>266</v>
      </c>
      <c r="Q28" s="208">
        <f>+AVERAGE(Q6:Q26)</f>
        <v>0</v>
      </c>
      <c r="R28" s="209" t="str">
        <f>IF(Q28&lt;=25,"Nivel 0",IF(((Q28&gt;=25)*OR(Q28&lt;=50)),"Nivel 1",IF(((Q28&gt;=50)*OR(Q28&lt;=75)),"Nivel 2",IF(((Q28&gt;=75)*OR(Q28&lt;=100)),"Nivel 3","ERROR"))))</f>
        <v>Nivel 0</v>
      </c>
    </row>
    <row r="29" spans="1:18" x14ac:dyDescent="0.2">
      <c r="A29" t="s">
        <v>267</v>
      </c>
      <c r="P29" s="207"/>
      <c r="Q29" s="208"/>
      <c r="R29" s="209"/>
    </row>
  </sheetData>
  <mergeCells count="51">
    <mergeCell ref="N17:N23"/>
    <mergeCell ref="O17:O23"/>
    <mergeCell ref="P17:P23"/>
    <mergeCell ref="Q17:Q23"/>
    <mergeCell ref="N24:N26"/>
    <mergeCell ref="O24:O26"/>
    <mergeCell ref="P24:P26"/>
    <mergeCell ref="Q24:Q26"/>
    <mergeCell ref="N6:N11"/>
    <mergeCell ref="O6:O11"/>
    <mergeCell ref="P6:P11"/>
    <mergeCell ref="Q6:Q11"/>
    <mergeCell ref="N12:N16"/>
    <mergeCell ref="O12:O16"/>
    <mergeCell ref="P12:P16"/>
    <mergeCell ref="Q12:Q16"/>
    <mergeCell ref="M17:M23"/>
    <mergeCell ref="G24:G26"/>
    <mergeCell ref="H24:H26"/>
    <mergeCell ref="I24:I26"/>
    <mergeCell ref="J24:J26"/>
    <mergeCell ref="K24:K26"/>
    <mergeCell ref="L24:L26"/>
    <mergeCell ref="M24:M26"/>
    <mergeCell ref="G17:G23"/>
    <mergeCell ref="H17:H23"/>
    <mergeCell ref="I17:I23"/>
    <mergeCell ref="J17:J23"/>
    <mergeCell ref="K17:K23"/>
    <mergeCell ref="L17:L23"/>
    <mergeCell ref="M6:M11"/>
    <mergeCell ref="G12:G16"/>
    <mergeCell ref="H12:H16"/>
    <mergeCell ref="I12:I16"/>
    <mergeCell ref="J12:J16"/>
    <mergeCell ref="K12:K16"/>
    <mergeCell ref="L12:L16"/>
    <mergeCell ref="M12:M16"/>
    <mergeCell ref="G6:G11"/>
    <mergeCell ref="H6:H11"/>
    <mergeCell ref="I6:I11"/>
    <mergeCell ref="J6:J11"/>
    <mergeCell ref="K6:K11"/>
    <mergeCell ref="L6:L11"/>
    <mergeCell ref="R6:R11"/>
    <mergeCell ref="R12:R16"/>
    <mergeCell ref="R17:R23"/>
    <mergeCell ref="R24:R26"/>
    <mergeCell ref="P28:P29"/>
    <mergeCell ref="Q28:Q29"/>
    <mergeCell ref="R28:R29"/>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08EE-4BAB-4FEE-84DD-54E4802E6F1F}">
  <sheetPr>
    <tabColor theme="6" tint="0.79998168889431442"/>
  </sheetPr>
  <dimension ref="A1:A20"/>
  <sheetViews>
    <sheetView workbookViewId="0">
      <selection activeCell="A7" sqref="A7"/>
    </sheetView>
  </sheetViews>
  <sheetFormatPr baseColWidth="10" defaultColWidth="11.5" defaultRowHeight="15" x14ac:dyDescent="0.2"/>
  <cols>
    <col min="1" max="1" width="95.5" customWidth="1"/>
  </cols>
  <sheetData>
    <row r="1" spans="1:1" x14ac:dyDescent="0.2">
      <c r="A1" s="8" t="s">
        <v>268</v>
      </c>
    </row>
    <row r="2" spans="1:1" x14ac:dyDescent="0.2">
      <c r="A2" s="17" t="s">
        <v>269</v>
      </c>
    </row>
    <row r="3" spans="1:1" ht="16" x14ac:dyDescent="0.2">
      <c r="A3" s="15" t="s">
        <v>270</v>
      </c>
    </row>
    <row r="4" spans="1:1" ht="16" x14ac:dyDescent="0.2">
      <c r="A4" s="15" t="s">
        <v>271</v>
      </c>
    </row>
    <row r="5" spans="1:1" ht="16" x14ac:dyDescent="0.2">
      <c r="A5" s="15" t="s">
        <v>272</v>
      </c>
    </row>
    <row r="6" spans="1:1" ht="36.75" customHeight="1" x14ac:dyDescent="0.2">
      <c r="A6" s="15" t="s">
        <v>273</v>
      </c>
    </row>
    <row r="8" spans="1:1" ht="16" x14ac:dyDescent="0.2">
      <c r="A8" s="16" t="s">
        <v>274</v>
      </c>
    </row>
    <row r="9" spans="1:1" ht="16" x14ac:dyDescent="0.2">
      <c r="A9" s="15" t="s">
        <v>275</v>
      </c>
    </row>
    <row r="10" spans="1:1" ht="32" x14ac:dyDescent="0.2">
      <c r="A10" s="14" t="s">
        <v>276</v>
      </c>
    </row>
    <row r="11" spans="1:1" ht="16" x14ac:dyDescent="0.2">
      <c r="A11" s="14" t="s">
        <v>277</v>
      </c>
    </row>
    <row r="12" spans="1:1" ht="32" x14ac:dyDescent="0.2">
      <c r="A12" s="14" t="s">
        <v>278</v>
      </c>
    </row>
    <row r="13" spans="1:1" ht="16" x14ac:dyDescent="0.2">
      <c r="A13" s="14" t="s">
        <v>279</v>
      </c>
    </row>
    <row r="15" spans="1:1" ht="16" x14ac:dyDescent="0.2">
      <c r="A15" s="16" t="s">
        <v>280</v>
      </c>
    </row>
    <row r="16" spans="1:1" ht="16" x14ac:dyDescent="0.2">
      <c r="A16" s="14" t="s">
        <v>281</v>
      </c>
    </row>
    <row r="17" spans="1:1" ht="16" x14ac:dyDescent="0.2">
      <c r="A17" s="14" t="s">
        <v>282</v>
      </c>
    </row>
    <row r="18" spans="1:1" ht="16" x14ac:dyDescent="0.2">
      <c r="A18" s="14" t="s">
        <v>283</v>
      </c>
    </row>
    <row r="19" spans="1:1" ht="16" x14ac:dyDescent="0.2">
      <c r="A19" s="14" t="s">
        <v>284</v>
      </c>
    </row>
    <row r="20" spans="1:1" ht="16" x14ac:dyDescent="0.2">
      <c r="A20" s="14"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Calificacion</vt:lpstr>
      <vt:lpstr>Resumen_calificacion</vt:lpstr>
      <vt:lpstr>Interpreta puntaje nivel</vt:lpstr>
      <vt:lpstr>Lista_identificadores</vt:lpstr>
      <vt:lpstr>Calculos</vt:lpstr>
      <vt:lpstr>Explicación modelo califica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Xiomara Ruiz Ballen</dc:creator>
  <cp:keywords/>
  <dc:description/>
  <cp:lastModifiedBy>Microsoft Office User</cp:lastModifiedBy>
  <cp:revision/>
  <dcterms:created xsi:type="dcterms:W3CDTF">2025-06-05T19:16:14Z</dcterms:created>
  <dcterms:modified xsi:type="dcterms:W3CDTF">2026-07-02T13:39:13Z</dcterms:modified>
  <cp:category/>
  <cp:contentStatus/>
</cp:coreProperties>
</file>